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WMillinger\Desktop\"/>
    </mc:Choice>
  </mc:AlternateContent>
  <xr:revisionPtr revIDLastSave="0" documentId="8_{D6EF08E5-908B-4CB3-A4BC-FBB3863E5405}" xr6:coauthVersionLast="47" xr6:coauthVersionMax="47" xr10:uidLastSave="{00000000-0000-0000-0000-000000000000}"/>
  <bookViews>
    <workbookView xWindow="1776" yWindow="1776" windowWidth="17280" windowHeight="8136" xr2:uid="{1EA8FD15-0EE9-4BDA-A49F-E3ED9E8C88EB}"/>
  </bookViews>
  <sheets>
    <sheet name="Instructions" sheetId="7" r:id="rId1"/>
    <sheet name="1. Basic Information" sheetId="6" r:id="rId2"/>
    <sheet name="2. Unit Calculation" sheetId="2" r:id="rId3"/>
    <sheet name="3. Unit Questions" sheetId="5" r:id="rId4"/>
    <sheet name="4. Results Input" sheetId="1" r:id="rId5"/>
    <sheet name="Dropdown" sheetId="3" state="hidden" r:id="rId6"/>
  </sheets>
  <definedNames>
    <definedName name="_xlnm.Print_Titles" localSheetId="2">'2. Unit Calculation'!$3:$3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2" i="1" l="1"/>
  <c r="B16" i="1"/>
  <c r="B17" i="1"/>
  <c r="B18" i="1"/>
  <c r="B19" i="1"/>
  <c r="B20" i="1"/>
  <c r="B15" i="1"/>
  <c r="B36" i="1"/>
  <c r="B35" i="1"/>
  <c r="B34" i="1"/>
  <c r="B33" i="1"/>
  <c r="B21" i="1"/>
  <c r="B22" i="1"/>
  <c r="E202" i="2"/>
  <c r="E201" i="2"/>
  <c r="E200" i="2"/>
  <c r="E199" i="2"/>
  <c r="E198" i="2"/>
  <c r="E197" i="2"/>
  <c r="E196" i="2"/>
  <c r="E195" i="2"/>
  <c r="E194" i="2"/>
  <c r="E193" i="2"/>
  <c r="E192" i="2"/>
  <c r="E191" i="2"/>
  <c r="E190" i="2"/>
  <c r="E189" i="2"/>
  <c r="E188" i="2"/>
  <c r="E187" i="2"/>
  <c r="E186" i="2"/>
  <c r="E185" i="2"/>
  <c r="E184" i="2"/>
  <c r="E183" i="2"/>
  <c r="E182" i="2"/>
  <c r="E181" i="2"/>
  <c r="E180" i="2"/>
  <c r="E179" i="2"/>
  <c r="E178" i="2"/>
  <c r="E177" i="2"/>
  <c r="E176" i="2"/>
  <c r="E175" i="2"/>
  <c r="E174" i="2"/>
  <c r="E173" i="2"/>
  <c r="E172" i="2"/>
  <c r="E171" i="2"/>
  <c r="E170" i="2"/>
  <c r="E169" i="2"/>
  <c r="E168" i="2"/>
  <c r="E167" i="2"/>
  <c r="E166" i="2"/>
  <c r="E165" i="2"/>
  <c r="E164" i="2"/>
  <c r="E163" i="2"/>
  <c r="E162" i="2"/>
  <c r="E161" i="2"/>
  <c r="E160" i="2"/>
  <c r="E159" i="2"/>
  <c r="E158" i="2"/>
  <c r="E157" i="2"/>
  <c r="E156" i="2"/>
  <c r="E155" i="2"/>
  <c r="E154" i="2"/>
  <c r="E153" i="2"/>
  <c r="E152" i="2"/>
  <c r="E151" i="2"/>
  <c r="E150" i="2"/>
  <c r="E149" i="2"/>
  <c r="E148" i="2"/>
  <c r="E147" i="2"/>
  <c r="E146" i="2"/>
  <c r="E145" i="2"/>
  <c r="E144" i="2"/>
  <c r="E143" i="2"/>
  <c r="E142" i="2"/>
  <c r="E141" i="2"/>
  <c r="E140" i="2"/>
  <c r="E139" i="2"/>
  <c r="E138" i="2"/>
  <c r="E137" i="2"/>
  <c r="E136" i="2"/>
  <c r="E135" i="2"/>
  <c r="E134" i="2"/>
  <c r="E133" i="2"/>
  <c r="E132" i="2"/>
  <c r="E131" i="2"/>
  <c r="E130" i="2"/>
  <c r="E129" i="2"/>
  <c r="E128" i="2"/>
  <c r="E127" i="2"/>
  <c r="E126" i="2"/>
  <c r="E125" i="2"/>
  <c r="E124" i="2"/>
  <c r="E123" i="2"/>
  <c r="E122" i="2"/>
  <c r="E121" i="2"/>
  <c r="E120" i="2"/>
  <c r="E119" i="2"/>
  <c r="E118" i="2"/>
  <c r="E117" i="2"/>
  <c r="E116" i="2"/>
  <c r="E115" i="2"/>
  <c r="E114" i="2"/>
  <c r="E113" i="2"/>
  <c r="E112" i="2"/>
  <c r="E111" i="2"/>
  <c r="E110" i="2"/>
  <c r="E109" i="2"/>
  <c r="E108" i="2"/>
  <c r="E107" i="2"/>
  <c r="E106" i="2"/>
  <c r="E105" i="2"/>
  <c r="E104" i="2"/>
  <c r="E103" i="2"/>
  <c r="E102" i="2"/>
  <c r="E101" i="2"/>
  <c r="E100" i="2"/>
  <c r="E99" i="2"/>
  <c r="E98" i="2"/>
  <c r="E97" i="2"/>
  <c r="E96" i="2"/>
  <c r="E95" i="2"/>
  <c r="E94" i="2"/>
  <c r="E93" i="2"/>
  <c r="E92" i="2"/>
  <c r="E91" i="2"/>
  <c r="E90" i="2"/>
  <c r="E89" i="2"/>
  <c r="E88" i="2"/>
  <c r="E87" i="2"/>
  <c r="E86" i="2"/>
  <c r="E85" i="2"/>
  <c r="E84" i="2"/>
  <c r="E83" i="2"/>
  <c r="E82" i="2"/>
  <c r="E81" i="2"/>
  <c r="E80" i="2"/>
  <c r="E79" i="2"/>
  <c r="E78" i="2"/>
  <c r="E77" i="2"/>
  <c r="E76" i="2"/>
  <c r="E75" i="2"/>
  <c r="E74" i="2"/>
  <c r="E73" i="2"/>
  <c r="E72" i="2"/>
  <c r="E71" i="2"/>
  <c r="E70" i="2"/>
  <c r="E69" i="2"/>
  <c r="E68" i="2"/>
  <c r="E67" i="2"/>
  <c r="E66" i="2"/>
  <c r="E65" i="2"/>
  <c r="E64" i="2"/>
  <c r="E63" i="2"/>
  <c r="E62" i="2"/>
  <c r="E61" i="2"/>
  <c r="E60" i="2"/>
  <c r="E59" i="2"/>
  <c r="E58" i="2"/>
  <c r="E57" i="2"/>
  <c r="E56" i="2"/>
  <c r="E55" i="2"/>
  <c r="E54" i="2"/>
  <c r="E53" i="2"/>
  <c r="E52" i="2"/>
  <c r="E51" i="2"/>
  <c r="E50" i="2"/>
  <c r="E49" i="2"/>
  <c r="E48" i="2"/>
  <c r="E47" i="2"/>
  <c r="E46" i="2"/>
  <c r="E45" i="2"/>
  <c r="E44" i="2"/>
  <c r="E43" i="2"/>
  <c r="E42" i="2"/>
  <c r="E41" i="2"/>
  <c r="E40" i="2"/>
  <c r="E39" i="2"/>
  <c r="E38" i="2"/>
  <c r="E37" i="2"/>
  <c r="E36" i="2"/>
  <c r="E35" i="2"/>
  <c r="E34" i="2"/>
  <c r="E33" i="2"/>
  <c r="E32" i="2"/>
  <c r="E31" i="2"/>
  <c r="E30" i="2"/>
  <c r="E29" i="2"/>
  <c r="E28" i="2"/>
  <c r="E27" i="2"/>
  <c r="E26" i="2"/>
  <c r="E25" i="2"/>
  <c r="E24" i="2"/>
  <c r="E23" i="2"/>
  <c r="E22" i="2"/>
  <c r="E21" i="2"/>
  <c r="E20" i="2"/>
  <c r="E19" i="2"/>
  <c r="E18" i="2"/>
  <c r="E17" i="2"/>
  <c r="E16" i="2"/>
  <c r="E15" i="2"/>
  <c r="E14" i="2"/>
  <c r="E13" i="2"/>
  <c r="E12" i="2"/>
  <c r="E11" i="2"/>
  <c r="E10" i="2"/>
  <c r="E9" i="2"/>
  <c r="E8" i="2"/>
  <c r="E7" i="2"/>
  <c r="E6" i="2"/>
  <c r="E5" i="2"/>
  <c r="B2" i="1"/>
  <c r="B4" i="1"/>
  <c r="A4" i="6"/>
  <c r="B1" i="2" s="1"/>
  <c r="E4" i="2"/>
  <c r="B37" i="1" l="1"/>
  <c r="D38" i="1" s="1"/>
  <c r="B23" i="1"/>
  <c r="D24" i="1" s="1"/>
  <c r="B71" i="1"/>
  <c r="C2" i="1" l="1"/>
  <c r="A4" i="2" s="1"/>
  <c r="A5" i="2" s="1"/>
  <c r="A6" i="2" s="1"/>
  <c r="A7" i="2" s="1"/>
  <c r="A8" i="2" s="1"/>
  <c r="A9" i="2" s="1"/>
  <c r="A10" i="2" s="1"/>
  <c r="A11" i="2" s="1"/>
  <c r="A12" i="2" s="1"/>
  <c r="A13" i="2" s="1"/>
  <c r="A14" i="2" s="1"/>
  <c r="A15" i="2" s="1"/>
  <c r="A16" i="2" s="1"/>
  <c r="A17" i="2" s="1"/>
  <c r="A18" i="2" s="1"/>
  <c r="A19" i="2" s="1"/>
  <c r="A20" i="2" s="1"/>
  <c r="A21" i="2" s="1"/>
  <c r="A22" i="2" s="1"/>
  <c r="A23" i="2" s="1"/>
  <c r="A24" i="2" s="1"/>
  <c r="A25" i="2" s="1"/>
  <c r="A26" i="2" s="1"/>
  <c r="A27" i="2" s="1"/>
  <c r="A28" i="2" s="1"/>
  <c r="A29" i="2" s="1"/>
  <c r="A30" i="2" s="1"/>
  <c r="A31" i="2" s="1"/>
  <c r="A32" i="2" s="1"/>
  <c r="A33" i="2" s="1"/>
  <c r="A34" i="2" s="1"/>
  <c r="A35" i="2" s="1"/>
  <c r="A36" i="2" s="1"/>
  <c r="A37" i="2" s="1"/>
  <c r="A38" i="2" s="1"/>
  <c r="A39" i="2" s="1"/>
  <c r="A40" i="2" s="1"/>
  <c r="A41" i="2" s="1"/>
  <c r="A42" i="2" s="1"/>
  <c r="A43" i="2" s="1"/>
  <c r="A44" i="2" s="1"/>
  <c r="A45" i="2" s="1"/>
  <c r="A46" i="2" s="1"/>
  <c r="A47" i="2" s="1"/>
  <c r="A48" i="2" s="1"/>
  <c r="A49" i="2" s="1"/>
  <c r="A50" i="2" s="1"/>
  <c r="A51" i="2" s="1"/>
  <c r="A52" i="2" s="1"/>
  <c r="A53" i="2" s="1"/>
  <c r="A54" i="2" s="1"/>
  <c r="A55" i="2" s="1"/>
  <c r="A56" i="2" s="1"/>
  <c r="A57" i="2" s="1"/>
  <c r="A58" i="2" s="1"/>
  <c r="A59" i="2" s="1"/>
  <c r="A60" i="2" s="1"/>
  <c r="A61" i="2" s="1"/>
  <c r="A62" i="2" s="1"/>
  <c r="A63" i="2" s="1"/>
  <c r="A64" i="2" s="1"/>
  <c r="A65" i="2" s="1"/>
  <c r="A66" i="2" s="1"/>
  <c r="A67" i="2" s="1"/>
  <c r="A68" i="2" s="1"/>
  <c r="A69" i="2" s="1"/>
  <c r="A70" i="2" s="1"/>
  <c r="A71" i="2" s="1"/>
  <c r="A72" i="2" s="1"/>
  <c r="A73" i="2" s="1"/>
  <c r="A74" i="2" s="1"/>
  <c r="A75" i="2" s="1"/>
  <c r="A76" i="2" s="1"/>
  <c r="A77" i="2" s="1"/>
  <c r="A78" i="2" s="1"/>
  <c r="A79" i="2" s="1"/>
  <c r="A80" i="2" s="1"/>
  <c r="A81" i="2" s="1"/>
  <c r="A82" i="2" s="1"/>
  <c r="A83" i="2" s="1"/>
  <c r="A84" i="2" s="1"/>
  <c r="A85" i="2" s="1"/>
  <c r="A86" i="2" s="1"/>
  <c r="A87" i="2" s="1"/>
  <c r="A88" i="2" s="1"/>
  <c r="A89" i="2" s="1"/>
  <c r="A90" i="2" s="1"/>
  <c r="A91" i="2" s="1"/>
  <c r="A92" i="2" s="1"/>
  <c r="A93" i="2" s="1"/>
  <c r="A94" i="2" s="1"/>
  <c r="A95" i="2" s="1"/>
  <c r="A96" i="2" s="1"/>
  <c r="A97" i="2" s="1"/>
  <c r="A98" i="2" s="1"/>
  <c r="A99" i="2" s="1"/>
  <c r="A100" i="2" s="1"/>
  <c r="A101" i="2" s="1"/>
  <c r="A102" i="2" s="1"/>
  <c r="A103" i="2" s="1"/>
  <c r="A104" i="2" s="1"/>
  <c r="A105" i="2" s="1"/>
  <c r="A106" i="2" s="1"/>
  <c r="A107" i="2" s="1"/>
  <c r="A108" i="2" s="1"/>
  <c r="A109" i="2" s="1"/>
  <c r="A110" i="2" s="1"/>
  <c r="A111" i="2" s="1"/>
  <c r="A112" i="2" s="1"/>
  <c r="A113" i="2" s="1"/>
  <c r="A114" i="2" s="1"/>
  <c r="A115" i="2" s="1"/>
  <c r="A116" i="2" s="1"/>
  <c r="A117" i="2" s="1"/>
  <c r="A118" i="2" s="1"/>
  <c r="A119" i="2" s="1"/>
  <c r="A120" i="2" s="1"/>
  <c r="A121" i="2" s="1"/>
  <c r="A122" i="2" s="1"/>
  <c r="A123" i="2" s="1"/>
  <c r="A124" i="2" s="1"/>
  <c r="A125" i="2" s="1"/>
  <c r="A126" i="2" s="1"/>
  <c r="A127" i="2" s="1"/>
  <c r="A128" i="2" s="1"/>
  <c r="A129" i="2" s="1"/>
  <c r="A130" i="2" s="1"/>
  <c r="A131" i="2" s="1"/>
  <c r="A132" i="2" s="1"/>
  <c r="A133" i="2" s="1"/>
  <c r="A134" i="2" s="1"/>
  <c r="A135" i="2" s="1"/>
  <c r="A136" i="2" s="1"/>
  <c r="A137" i="2" s="1"/>
  <c r="A138" i="2" s="1"/>
  <c r="A139" i="2" s="1"/>
  <c r="A140" i="2" s="1"/>
  <c r="A141" i="2" s="1"/>
  <c r="A142" i="2" s="1"/>
  <c r="A143" i="2" s="1"/>
  <c r="A144" i="2" s="1"/>
  <c r="A145" i="2" s="1"/>
  <c r="A146" i="2" s="1"/>
  <c r="A147" i="2" s="1"/>
  <c r="A148" i="2" s="1"/>
  <c r="A149" i="2" s="1"/>
  <c r="A150" i="2" s="1"/>
  <c r="A151" i="2" s="1"/>
  <c r="A152" i="2" s="1"/>
  <c r="A153" i="2" s="1"/>
  <c r="A154" i="2" s="1"/>
  <c r="A155" i="2" s="1"/>
  <c r="A156" i="2" s="1"/>
  <c r="A157" i="2" s="1"/>
  <c r="A158" i="2" s="1"/>
  <c r="A159" i="2" s="1"/>
  <c r="A160" i="2" s="1"/>
  <c r="A161" i="2" s="1"/>
  <c r="A162" i="2" s="1"/>
  <c r="A163" i="2" s="1"/>
  <c r="A164" i="2" s="1"/>
  <c r="A165" i="2" s="1"/>
  <c r="A166" i="2" s="1"/>
  <c r="A167" i="2" s="1"/>
  <c r="A168" i="2" s="1"/>
  <c r="A169" i="2" s="1"/>
  <c r="A170" i="2" s="1"/>
  <c r="A171" i="2" s="1"/>
  <c r="A172" i="2" s="1"/>
  <c r="A173" i="2" s="1"/>
  <c r="A174" i="2" s="1"/>
  <c r="A175" i="2" s="1"/>
  <c r="A176" i="2" s="1"/>
  <c r="A177" i="2" s="1"/>
  <c r="A178" i="2" s="1"/>
  <c r="A179" i="2" s="1"/>
  <c r="A180" i="2" s="1"/>
  <c r="A181" i="2" s="1"/>
  <c r="A182" i="2" s="1"/>
  <c r="A183" i="2" s="1"/>
  <c r="A184" i="2" s="1"/>
  <c r="A185" i="2" s="1"/>
  <c r="A186" i="2" s="1"/>
  <c r="A187" i="2" s="1"/>
  <c r="A188" i="2" s="1"/>
  <c r="A189" i="2" s="1"/>
  <c r="A190" i="2" s="1"/>
  <c r="A191" i="2" s="1"/>
  <c r="A192" i="2" s="1"/>
  <c r="A193" i="2" s="1"/>
  <c r="A194" i="2" s="1"/>
  <c r="A195" i="2" s="1"/>
  <c r="A196" i="2" s="1"/>
  <c r="A197" i="2" s="1"/>
  <c r="A198" i="2" s="1"/>
  <c r="A199" i="2" s="1"/>
  <c r="A200" i="2" s="1"/>
  <c r="A201" i="2" s="1"/>
  <c r="A202" i="2" s="1"/>
  <c r="A2" i="1"/>
  <c r="B60" i="1"/>
  <c r="B61" i="1"/>
  <c r="B62" i="1"/>
  <c r="B63" i="1"/>
  <c r="B64" i="1"/>
  <c r="B65" i="1"/>
  <c r="B66" i="1"/>
  <c r="B67" i="1"/>
  <c r="B68" i="1"/>
  <c r="B69" i="1"/>
  <c r="B70" i="1"/>
  <c r="B59" i="1"/>
  <c r="B58" i="1"/>
  <c r="B57" i="1"/>
  <c r="A4" i="1" l="1"/>
  <c r="D4" i="2"/>
  <c r="D5" i="2" s="1"/>
  <c r="D6" i="2" s="1"/>
  <c r="D7" i="2" s="1"/>
  <c r="D8" i="2" s="1"/>
  <c r="D9" i="2" s="1"/>
  <c r="D10" i="2" s="1"/>
  <c r="D11" i="2" s="1"/>
  <c r="D12" i="2" s="1"/>
  <c r="D13" i="2" s="1"/>
  <c r="D14" i="2" s="1"/>
  <c r="D15" i="2" s="1"/>
  <c r="D16" i="2" s="1"/>
  <c r="D17" i="2" s="1"/>
  <c r="D18" i="2" s="1"/>
  <c r="D19" i="2" s="1"/>
  <c r="D20" i="2" s="1"/>
  <c r="D21" i="2" s="1"/>
  <c r="D22" i="2" s="1"/>
  <c r="D23" i="2" s="1"/>
  <c r="D24" i="2" s="1"/>
  <c r="D25" i="2" s="1"/>
  <c r="D26" i="2" s="1"/>
  <c r="D27" i="2" s="1"/>
  <c r="D28" i="2" s="1"/>
  <c r="D29" i="2" s="1"/>
  <c r="D30" i="2" s="1"/>
  <c r="D31" i="2" s="1"/>
  <c r="D32" i="2" s="1"/>
  <c r="D33" i="2" s="1"/>
  <c r="D34" i="2" s="1"/>
  <c r="D35" i="2" s="1"/>
  <c r="D36" i="2" s="1"/>
  <c r="D37" i="2" s="1"/>
  <c r="D38" i="2" s="1"/>
  <c r="D39" i="2" s="1"/>
  <c r="D40" i="2" s="1"/>
  <c r="D41" i="2" s="1"/>
  <c r="D42" i="2" s="1"/>
  <c r="D43" i="2" s="1"/>
  <c r="D44" i="2" s="1"/>
  <c r="D45" i="2" s="1"/>
  <c r="D46" i="2" s="1"/>
  <c r="D47" i="2" s="1"/>
  <c r="D48" i="2" s="1"/>
  <c r="D49" i="2" s="1"/>
  <c r="D50" i="2" s="1"/>
  <c r="D51" i="2" s="1"/>
  <c r="D52" i="2" s="1"/>
  <c r="D53" i="2" s="1"/>
  <c r="D54" i="2" s="1"/>
  <c r="D55" i="2" s="1"/>
  <c r="D56" i="2" s="1"/>
  <c r="D57" i="2" s="1"/>
  <c r="D58" i="2" s="1"/>
  <c r="D59" i="2" s="1"/>
  <c r="D60" i="2" s="1"/>
  <c r="D61" i="2" s="1"/>
  <c r="D62" i="2" s="1"/>
  <c r="D63" i="2" s="1"/>
  <c r="D64" i="2" s="1"/>
  <c r="D65" i="2" s="1"/>
  <c r="D66" i="2" s="1"/>
  <c r="D67" i="2" s="1"/>
  <c r="D68" i="2" s="1"/>
  <c r="D69" i="2" s="1"/>
  <c r="D70" i="2" s="1"/>
  <c r="D71" i="2" s="1"/>
  <c r="D72" i="2" s="1"/>
  <c r="D73" i="2" s="1"/>
  <c r="D74" i="2" s="1"/>
  <c r="D75" i="2" s="1"/>
  <c r="D76" i="2" s="1"/>
  <c r="D77" i="2" s="1"/>
  <c r="D78" i="2" s="1"/>
  <c r="D79" i="2" s="1"/>
  <c r="D80" i="2" s="1"/>
  <c r="D81" i="2" s="1"/>
  <c r="D82" i="2" s="1"/>
  <c r="D83" i="2" s="1"/>
  <c r="D84" i="2" s="1"/>
  <c r="D85" i="2" s="1"/>
  <c r="D86" i="2" s="1"/>
  <c r="D87" i="2" s="1"/>
  <c r="D88" i="2" s="1"/>
  <c r="D89" i="2" s="1"/>
  <c r="D90" i="2" s="1"/>
  <c r="D91" i="2" s="1"/>
  <c r="D92" i="2" s="1"/>
  <c r="D93" i="2" s="1"/>
  <c r="D94" i="2" s="1"/>
  <c r="D95" i="2" s="1"/>
  <c r="D96" i="2" s="1"/>
  <c r="D97" i="2" s="1"/>
  <c r="D98" i="2" s="1"/>
  <c r="D99" i="2" s="1"/>
  <c r="D100" i="2" s="1"/>
  <c r="D101" i="2" s="1"/>
  <c r="D102" i="2" s="1"/>
  <c r="D103" i="2" s="1"/>
  <c r="D104" i="2" s="1"/>
  <c r="D105" i="2" s="1"/>
  <c r="D106" i="2" s="1"/>
  <c r="D107" i="2" s="1"/>
  <c r="D108" i="2" s="1"/>
  <c r="D109" i="2" s="1"/>
  <c r="D110" i="2" s="1"/>
  <c r="D111" i="2" s="1"/>
  <c r="D112" i="2" s="1"/>
  <c r="D113" i="2" s="1"/>
  <c r="D114" i="2" s="1"/>
  <c r="D115" i="2" s="1"/>
  <c r="D116" i="2" s="1"/>
  <c r="D117" i="2" s="1"/>
  <c r="D118" i="2" s="1"/>
  <c r="D119" i="2" s="1"/>
  <c r="D120" i="2" s="1"/>
  <c r="D121" i="2" s="1"/>
  <c r="D122" i="2" s="1"/>
  <c r="D123" i="2" s="1"/>
  <c r="D124" i="2" s="1"/>
  <c r="D125" i="2" s="1"/>
  <c r="D126" i="2" s="1"/>
  <c r="D127" i="2" s="1"/>
  <c r="D128" i="2" s="1"/>
  <c r="D129" i="2" s="1"/>
  <c r="D130" i="2" s="1"/>
  <c r="D131" i="2" s="1"/>
  <c r="D132" i="2" s="1"/>
  <c r="D133" i="2" s="1"/>
  <c r="D134" i="2" s="1"/>
  <c r="D135" i="2" s="1"/>
  <c r="D136" i="2" s="1"/>
  <c r="D137" i="2" s="1"/>
  <c r="D138" i="2" s="1"/>
  <c r="D139" i="2" s="1"/>
  <c r="D140" i="2" s="1"/>
  <c r="D141" i="2" s="1"/>
  <c r="D142" i="2" s="1"/>
  <c r="D143" i="2" s="1"/>
  <c r="D144" i="2" s="1"/>
  <c r="D145" i="2" s="1"/>
  <c r="D146" i="2" s="1"/>
  <c r="D147" i="2" s="1"/>
  <c r="D148" i="2" s="1"/>
  <c r="D149" i="2" s="1"/>
  <c r="D150" i="2" s="1"/>
  <c r="D151" i="2" s="1"/>
  <c r="D152" i="2" s="1"/>
  <c r="D153" i="2" s="1"/>
  <c r="D154" i="2" s="1"/>
  <c r="D155" i="2" s="1"/>
  <c r="D156" i="2" s="1"/>
  <c r="D157" i="2" s="1"/>
  <c r="D158" i="2" s="1"/>
  <c r="D159" i="2" s="1"/>
  <c r="D160" i="2" s="1"/>
  <c r="D161" i="2" s="1"/>
  <c r="D162" i="2" s="1"/>
  <c r="D163" i="2" s="1"/>
  <c r="D164" i="2" s="1"/>
  <c r="D165" i="2" s="1"/>
  <c r="D166" i="2" s="1"/>
  <c r="D167" i="2" s="1"/>
  <c r="D168" i="2" s="1"/>
  <c r="D169" i="2" s="1"/>
  <c r="D170" i="2" s="1"/>
  <c r="D171" i="2" s="1"/>
  <c r="D172" i="2" s="1"/>
  <c r="D173" i="2" s="1"/>
  <c r="D174" i="2" s="1"/>
  <c r="D175" i="2" s="1"/>
  <c r="D176" i="2" s="1"/>
  <c r="D177" i="2" s="1"/>
  <c r="D178" i="2" s="1"/>
  <c r="D179" i="2" s="1"/>
  <c r="D180" i="2" s="1"/>
  <c r="D181" i="2" s="1"/>
  <c r="D182" i="2" s="1"/>
  <c r="D183" i="2" s="1"/>
  <c r="D184" i="2" s="1"/>
  <c r="D185" i="2" s="1"/>
  <c r="D186" i="2" s="1"/>
  <c r="D187" i="2" s="1"/>
  <c r="D188" i="2" s="1"/>
  <c r="D189" i="2" s="1"/>
  <c r="D190" i="2" s="1"/>
  <c r="D191" i="2" s="1"/>
  <c r="D192" i="2" s="1"/>
  <c r="D193" i="2" s="1"/>
  <c r="D194" i="2" s="1"/>
  <c r="D195" i="2" s="1"/>
  <c r="D196" i="2" s="1"/>
  <c r="D197" i="2" s="1"/>
  <c r="D198" i="2" s="1"/>
  <c r="D199" i="2" s="1"/>
  <c r="D200" i="2" s="1"/>
  <c r="D201" i="2" s="1"/>
  <c r="D202" i="2" s="1"/>
  <c r="B72" i="1"/>
  <c r="D73" i="1" s="1"/>
  <c r="C4" i="1"/>
</calcChain>
</file>

<file path=xl/sharedStrings.xml><?xml version="1.0" encoding="utf-8"?>
<sst xmlns="http://schemas.openxmlformats.org/spreadsheetml/2006/main" count="410" uniqueCount="193">
  <si>
    <t>County Name</t>
  </si>
  <si>
    <t>Number of Ballots Cast</t>
  </si>
  <si>
    <t>Calculated %</t>
  </si>
  <si>
    <t>Units Audited (Select From Dropdown List</t>
  </si>
  <si>
    <t>List Candidates or Responses below. If a candidate contest, please list candidates in alphabetical order:</t>
  </si>
  <si>
    <t>Candidate or Issue Votes - Audit</t>
  </si>
  <si>
    <t>&lt;&lt;Enter Second Candidate Name or Negative Response (Against or No)&gt;&gt;</t>
  </si>
  <si>
    <t>&lt;&lt;Enter First Candidate Name or Affirmative (For or Yes)&gt;&gt;</t>
  </si>
  <si>
    <t>&lt;&lt;Enter Third Candidate Name&gt;&gt;</t>
  </si>
  <si>
    <t>&lt;&lt;Enter Fourth Candidate Name&gt;&gt;</t>
  </si>
  <si>
    <t>&lt;&lt;Enter Fifth Candidate Name&gt;&gt;</t>
  </si>
  <si>
    <t>&lt;&lt;Enter Sixth Candidate Name&gt;&gt;</t>
  </si>
  <si>
    <t>&lt;&lt;Enter Seventh Candidate Name&gt;&gt;</t>
  </si>
  <si>
    <t>&lt;&lt;Enter Eighth Candidate Name&gt;&gt;</t>
  </si>
  <si>
    <t>&lt;&lt;Enter Ninth Candidate Name&gt;&gt;</t>
  </si>
  <si>
    <t>&lt;&lt;Enter Tenth Candidate Name&gt;&gt;</t>
  </si>
  <si>
    <t>&lt;&lt;Enter Eleventh Candidate Name&gt;&gt;</t>
  </si>
  <si>
    <t>&lt;&lt;Enter Twelfth Candidate Name&gt;&gt;</t>
  </si>
  <si>
    <t>Accuracy Rate</t>
  </si>
  <si>
    <t>Difference Over</t>
  </si>
  <si>
    <t>Difference Under</t>
  </si>
  <si>
    <t>Total Ballots Cast</t>
  </si>
  <si>
    <t>Overvotes</t>
  </si>
  <si>
    <t>Undervotes</t>
  </si>
  <si>
    <t>Yes</t>
  </si>
  <si>
    <t>No</t>
  </si>
  <si>
    <t>Over Votes</t>
  </si>
  <si>
    <t>Under Votes</t>
  </si>
  <si>
    <t>Difference 1</t>
  </si>
  <si>
    <t>Difference 2</t>
  </si>
  <si>
    <t>Difference 3</t>
  </si>
  <si>
    <t>Difference 4</t>
  </si>
  <si>
    <t>Difference 5</t>
  </si>
  <si>
    <t>Difference 6</t>
  </si>
  <si>
    <t>Difference 7</t>
  </si>
  <si>
    <t>Difference 8</t>
  </si>
  <si>
    <t>Difference 9</t>
  </si>
  <si>
    <t>Difference 10</t>
  </si>
  <si>
    <t>Difference 11</t>
  </si>
  <si>
    <t>Difference 12</t>
  </si>
  <si>
    <t>Number of Ballots to Select</t>
  </si>
  <si>
    <t>Unit Type</t>
  </si>
  <si>
    <t>Unit Name</t>
  </si>
  <si>
    <t>Number of Ballots Remaining to Select</t>
  </si>
  <si>
    <t>Status</t>
  </si>
  <si>
    <t xml:space="preserve">Number of Ballots per Unit </t>
  </si>
  <si>
    <t>Polling Locations</t>
  </si>
  <si>
    <t>Precincts</t>
  </si>
  <si>
    <t>Voting Equipment</t>
  </si>
  <si>
    <t>Number of Ballots Selected</t>
  </si>
  <si>
    <t>&lt;&lt;Enter Unit Name&gt;&gt;</t>
  </si>
  <si>
    <t xml:space="preserve">Input a explanation of the discrapancy: </t>
  </si>
  <si>
    <t>Certification of Audit Results</t>
  </si>
  <si>
    <t>Director</t>
  </si>
  <si>
    <t>Deputy Director</t>
  </si>
  <si>
    <t>Board Member</t>
  </si>
  <si>
    <t>Questions</t>
  </si>
  <si>
    <t>N/A</t>
  </si>
  <si>
    <t>Response</t>
  </si>
  <si>
    <t>1. Were the optical scan ballots properly sealed after transport from the polling locations?</t>
  </si>
  <si>
    <t>2. Were the Voter Verified Paper Audit Trail (VVPAT) canisters properly sealed?</t>
  </si>
  <si>
    <t>3. Did the serial number(s) on the security seal(s) match the serial number on the security seal(s) as recorded?</t>
  </si>
  <si>
    <t>5. Was the zero report located and did it contain only zeros?</t>
  </si>
  <si>
    <t>6. Was the ballot chain of custody form properly completed?</t>
  </si>
  <si>
    <t>7. Did the number of ballots cast equal the number of voters?</t>
  </si>
  <si>
    <r>
      <rPr>
        <b/>
        <sz val="12"/>
        <color theme="1"/>
        <rFont val="Segoe UI"/>
        <family val="2"/>
      </rPr>
      <t>Audit Questions</t>
    </r>
    <r>
      <rPr>
        <sz val="11"/>
        <color theme="1"/>
        <rFont val="Segoe UI"/>
        <family val="2"/>
      </rPr>
      <t xml:space="preserve">
Please answer the following questions. If "NO" is the response to any of the questions, the board must provide an explanation for the discrepancy in the space provided providing details about the affected units.</t>
    </r>
  </si>
  <si>
    <t xml:space="preserve">If "NO," please provide a reason for responding "NO" to the question. Be specific and include details on the units and types of ballots affected and any information determined to be relevant to describe the discrepancy.
</t>
  </si>
  <si>
    <r>
      <t xml:space="preserve">Complete the section below </t>
    </r>
    <r>
      <rPr>
        <b/>
        <sz val="11"/>
        <color theme="1"/>
        <rFont val="Segoe UI"/>
        <family val="2"/>
      </rPr>
      <t>ONLY</t>
    </r>
    <r>
      <rPr>
        <b/>
        <i/>
        <sz val="11"/>
        <color theme="1"/>
        <rFont val="Segoe UI"/>
        <family val="2"/>
      </rPr>
      <t xml:space="preserve"> if </t>
    </r>
    <r>
      <rPr>
        <b/>
        <sz val="11"/>
        <color theme="1"/>
        <rFont val="Segoe UI"/>
        <family val="2"/>
      </rPr>
      <t>more than two</t>
    </r>
    <r>
      <rPr>
        <b/>
        <i/>
        <sz val="11"/>
        <color theme="1"/>
        <rFont val="Segoe UI"/>
        <family val="2"/>
      </rPr>
      <t xml:space="preserve"> candidates appear in the contest.</t>
    </r>
  </si>
  <si>
    <t>Number of Units Selected</t>
  </si>
  <si>
    <t>Adams</t>
  </si>
  <si>
    <t>Allen</t>
  </si>
  <si>
    <t>Ashland</t>
  </si>
  <si>
    <t>Ashtabula</t>
  </si>
  <si>
    <t>Athens</t>
  </si>
  <si>
    <t>Auglaize</t>
  </si>
  <si>
    <t>Belmont</t>
  </si>
  <si>
    <t>Brown</t>
  </si>
  <si>
    <t>Butler</t>
  </si>
  <si>
    <t>Carroll</t>
  </si>
  <si>
    <t>Champaign</t>
  </si>
  <si>
    <t>Clark</t>
  </si>
  <si>
    <t>Clermont</t>
  </si>
  <si>
    <t>Clinton</t>
  </si>
  <si>
    <t>Columbiana</t>
  </si>
  <si>
    <t>Coshocton</t>
  </si>
  <si>
    <t>Crawford</t>
  </si>
  <si>
    <t>Cuyahoga</t>
  </si>
  <si>
    <t>Darke</t>
  </si>
  <si>
    <t>Defiance</t>
  </si>
  <si>
    <t>Delaware</t>
  </si>
  <si>
    <t>Erie</t>
  </si>
  <si>
    <t>Fairfield</t>
  </si>
  <si>
    <t>Fayette</t>
  </si>
  <si>
    <t>Franklin</t>
  </si>
  <si>
    <t>Fulton</t>
  </si>
  <si>
    <t>Gallia</t>
  </si>
  <si>
    <t>Geauga</t>
  </si>
  <si>
    <t>Greene</t>
  </si>
  <si>
    <t>Guernsey</t>
  </si>
  <si>
    <t>Hamilton</t>
  </si>
  <si>
    <t>Hancock</t>
  </si>
  <si>
    <t>Hardin</t>
  </si>
  <si>
    <t>Harrison</t>
  </si>
  <si>
    <t>Henry</t>
  </si>
  <si>
    <t>Highland</t>
  </si>
  <si>
    <t>Hocking</t>
  </si>
  <si>
    <t>Holmes</t>
  </si>
  <si>
    <t>Huron</t>
  </si>
  <si>
    <t>Jackson</t>
  </si>
  <si>
    <t>Jefferson</t>
  </si>
  <si>
    <t>Knox</t>
  </si>
  <si>
    <t>Lake</t>
  </si>
  <si>
    <t>Lawrence</t>
  </si>
  <si>
    <t>Licking</t>
  </si>
  <si>
    <t>Logan</t>
  </si>
  <si>
    <t>Lorain</t>
  </si>
  <si>
    <t>Lucas</t>
  </si>
  <si>
    <t>Madison</t>
  </si>
  <si>
    <t>Mahoning</t>
  </si>
  <si>
    <t>Marion</t>
  </si>
  <si>
    <t>Medina</t>
  </si>
  <si>
    <t>Meigs</t>
  </si>
  <si>
    <t>Mercer</t>
  </si>
  <si>
    <t>Miami</t>
  </si>
  <si>
    <t>Monroe</t>
  </si>
  <si>
    <t>Montgomery</t>
  </si>
  <si>
    <t>Morgan</t>
  </si>
  <si>
    <t>Morrow</t>
  </si>
  <si>
    <t>Muskingum</t>
  </si>
  <si>
    <t>Noble</t>
  </si>
  <si>
    <t>Ottawa</t>
  </si>
  <si>
    <t>Paulding</t>
  </si>
  <si>
    <t>Perry</t>
  </si>
  <si>
    <t>Pickaway</t>
  </si>
  <si>
    <t>Pike</t>
  </si>
  <si>
    <t>Portage</t>
  </si>
  <si>
    <t>Preble</t>
  </si>
  <si>
    <t>Putnam</t>
  </si>
  <si>
    <t>Richland</t>
  </si>
  <si>
    <t>Ross</t>
  </si>
  <si>
    <t>Sandusky</t>
  </si>
  <si>
    <t>Scioto</t>
  </si>
  <si>
    <t>Seneca</t>
  </si>
  <si>
    <t>Shelby</t>
  </si>
  <si>
    <t>Stark</t>
  </si>
  <si>
    <t>Summit</t>
  </si>
  <si>
    <t>Trumbull</t>
  </si>
  <si>
    <t>Tuscarawas</t>
  </si>
  <si>
    <t>Union</t>
  </si>
  <si>
    <t>Vanwert</t>
  </si>
  <si>
    <t>Vinton</t>
  </si>
  <si>
    <t>Warren</t>
  </si>
  <si>
    <t>Washington</t>
  </si>
  <si>
    <t>Wayne</t>
  </si>
  <si>
    <t>Williams</t>
  </si>
  <si>
    <t>Wood</t>
  </si>
  <si>
    <t>Wyandot</t>
  </si>
  <si>
    <t xml:space="preserve">2. Complete all spreadsheets found in the Excel Workbook. </t>
  </si>
  <si>
    <r>
      <t xml:space="preserve">6. Complete the </t>
    </r>
    <r>
      <rPr>
        <b/>
        <sz val="11"/>
        <color theme="1"/>
        <rFont val="Segoe UI"/>
        <family val="2"/>
      </rPr>
      <t>3. Unit Questions</t>
    </r>
    <r>
      <rPr>
        <sz val="11"/>
        <color theme="1"/>
        <rFont val="Segoe UI"/>
        <family val="2"/>
      </rPr>
      <t xml:space="preserve"> spreadsheet.</t>
    </r>
  </si>
  <si>
    <r>
      <t>4. Complete the</t>
    </r>
    <r>
      <rPr>
        <b/>
        <sz val="11"/>
        <color theme="1"/>
        <rFont val="Segoe UI"/>
        <family val="2"/>
      </rPr>
      <t xml:space="preserve"> 2. Unit Calculation</t>
    </r>
    <r>
      <rPr>
        <sz val="11"/>
        <color theme="1"/>
        <rFont val="Segoe UI"/>
        <family val="2"/>
      </rPr>
      <t xml:space="preserve"> spreadsheet to calculate the number of units to select for the audit. Enter the name of and the total number of votes cast and counted for each unit audited.
- If the unit type audited is a polling location or precinct, the board must include the total number of ballots cast and counted including absentee and provisional ballots cast and counted (do not include absentee and provisional ballots cast but uncounted).
- Each board must select at least two units (polling locations, precincts, or voting machines) to audit, even if the initial unit selected is equal to or over 5% of the total ballots cast and counted.
- The board must continue to select units until the total number of ballots cast is equal to or greater than 5% of the total ballots cast and counted in the election. The spreadsheet will provide an alert when the 5% has been chosen.
- The number of ballots selected and the number of units will populate in the</t>
    </r>
    <r>
      <rPr>
        <b/>
        <sz val="11"/>
        <color theme="1"/>
        <rFont val="Segoe UI"/>
        <family val="2"/>
      </rPr>
      <t xml:space="preserve"> 4. Results Input</t>
    </r>
    <r>
      <rPr>
        <sz val="11"/>
        <color theme="1"/>
        <rFont val="Segoe UI"/>
        <family val="2"/>
      </rPr>
      <t xml:space="preserve"> spreadsheet.</t>
    </r>
  </si>
  <si>
    <r>
      <t>3. Complete the fields in the</t>
    </r>
    <r>
      <rPr>
        <b/>
        <sz val="11"/>
        <color theme="1"/>
        <rFont val="Segoe UI"/>
        <family val="2"/>
      </rPr>
      <t xml:space="preserve"> 1. Basic Information</t>
    </r>
    <r>
      <rPr>
        <sz val="11"/>
        <color theme="1"/>
        <rFont val="Segoe UI"/>
        <family val="2"/>
      </rPr>
      <t xml:space="preserve"> spreadsheet. The spreadsheet will calculate the 5% of ballots to audit. This information will automatically poplulate at the top of the </t>
    </r>
    <r>
      <rPr>
        <b/>
        <sz val="11"/>
        <color theme="1"/>
        <rFont val="Segoe UI"/>
        <family val="2"/>
      </rPr>
      <t>4. Results Input</t>
    </r>
    <r>
      <rPr>
        <sz val="11"/>
        <color theme="1"/>
        <rFont val="Segoe UI"/>
        <family val="2"/>
      </rPr>
      <t xml:space="preserve"> spreadsheet.</t>
    </r>
  </si>
  <si>
    <t>You MUST enter at least 2 units for the form to pass</t>
  </si>
  <si>
    <t>Calculated Ballots to be Audited</t>
  </si>
  <si>
    <t>Polling Location 1</t>
  </si>
  <si>
    <t>4. Did the ballot reconciliation charts balance?</t>
  </si>
  <si>
    <t>9. Finally, email the complete workbook, and signed 4. Results Input form to results@ohiosos.gov.</t>
  </si>
  <si>
    <t>1. Each board of elections who conducts a traditional, percentage-based post-election audit must use this workbook to perform and record the audit results. Instructions for conducting the post-election audit are found in Election Official Manual, Chapter 11, section 11.03.</t>
  </si>
  <si>
    <r>
      <t xml:space="preserve">5. For the units being audited, include the cumulative total for each candidate, including a cumulative total for all ballots with a write-in candidate selection, as well as the number of ballots with an over or under vote for that contest. This total, when auditing by precinct and polling location, should include all ballots cast (including Election Day, counted absentee, and counted provisional ballots). </t>
    </r>
    <r>
      <rPr>
        <i/>
        <sz val="11"/>
        <color theme="1"/>
        <rFont val="Segoe UI"/>
        <family val="2"/>
      </rPr>
      <t>As an example, if the first unit being audited had 200 ballots cast for a given candidate and the second unit had 300 votes for that same candidate, then the cumulative total is 500.</t>
    </r>
  </si>
  <si>
    <r>
      <t xml:space="preserve">7. Complete the </t>
    </r>
    <r>
      <rPr>
        <b/>
        <sz val="11"/>
        <color theme="1"/>
        <rFont val="Segoe UI"/>
        <family val="2"/>
      </rPr>
      <t xml:space="preserve">4. Results Input </t>
    </r>
    <r>
      <rPr>
        <sz val="11"/>
        <color theme="1"/>
        <rFont val="Segoe UI"/>
        <family val="2"/>
      </rPr>
      <t>spreadsheet. 
- If a discrepancy exists, the board must clearly identify the discrepancy and provide an explanation that provides information as to (a) the specific unit(s) affected, (b) the type of ballots affected, and (c) the reason for the difference.
- If a difference exists for a particular candidate or response, the audit field will turn yellow to indicate the difference. 
-Any time a difference exists, the board must provide a reason for the discrepancy. Note: The workbook is designed so that the absolute value of each discrepancy is calculated in the Accuracy Rate. Therefore, even if the Total Ballots Cast corresponding to the official canvass and audit totals are equal, a discrepancy may still exist if the totals for the candidates offset one another.
- The board must escalate the audit if the Accuracy Rate is less than 99.5% and the margin of victory is greater than 1%. 
- The board must escalate the audit if the Accuracy Rate is less than 99.8% and the margin of victory is less than 1%.</t>
    </r>
  </si>
  <si>
    <t>8. To submit the Form, print the 4. Results Input spreadsheet and acquire the necessary signatures. Name the signed and scanned form "[County Name] 3-19-24 Post-Election Audit Signature Form".</t>
  </si>
  <si>
    <t>Republican Contest:</t>
  </si>
  <si>
    <t>Chris Christie</t>
  </si>
  <si>
    <t>Ron DeSantis</t>
  </si>
  <si>
    <t>Vivek Ramaswamy</t>
  </si>
  <si>
    <t>Donald J. Trump</t>
  </si>
  <si>
    <t>Terri Jamison</t>
  </si>
  <si>
    <t>Lisa Forbes</t>
  </si>
  <si>
    <t>Candidate Votes - Official  Canvass</t>
  </si>
  <si>
    <t>Candidate Votes - Audit</t>
  </si>
  <si>
    <t>Difference Chris</t>
  </si>
  <si>
    <t>Difference Ron</t>
  </si>
  <si>
    <t>Difference Nikki</t>
  </si>
  <si>
    <t>Difference Vivek</t>
  </si>
  <si>
    <t>Differece Donald</t>
  </si>
  <si>
    <t>Difference Lisa</t>
  </si>
  <si>
    <t>Difference Terri</t>
  </si>
  <si>
    <t>Candidates</t>
  </si>
  <si>
    <t>Race Name</t>
  </si>
  <si>
    <t>Democratic Contest:</t>
  </si>
  <si>
    <t>Justice of the Supreme Court (Unexpired term ending 12/31/2026)</t>
  </si>
  <si>
    <t>Delegates-at-Large and Alternates-at-Large to the Republican National Convention</t>
  </si>
  <si>
    <t>Nikki R. Haley</t>
  </si>
  <si>
    <t>County Choice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</si>
</sst>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3" x14ac:knownFonts="1">
    <font>
      <sz val="11"/>
      <color theme="1"/>
      <name val="Calibri"/>
      <family val="2"/>
      <scheme val="minor"/>
    </font>
    <font>
      <sz val="11"/>
      <color theme="1"/>
      <name val="Calibri"/>
      <family val="2"/>
      <scheme val="minor"/>
    </font>
    <font>
      <b/>
      <sz val="11"/>
      <color theme="1"/>
      <name val="Calibri"/>
      <family val="2"/>
      <scheme val="minor"/>
    </font>
    <font>
      <sz val="8"/>
      <name val="Calibri"/>
      <family val="2"/>
      <scheme val="minor"/>
    </font>
    <font>
      <sz val="11"/>
      <color theme="1"/>
      <name val="Arial"/>
      <family val="2"/>
    </font>
    <font>
      <b/>
      <sz val="11"/>
      <color theme="1"/>
      <name val="Segoe UI"/>
      <family val="2"/>
    </font>
    <font>
      <b/>
      <sz val="12"/>
      <color theme="1"/>
      <name val="Segoe UI"/>
      <family val="2"/>
    </font>
    <font>
      <sz val="11"/>
      <color theme="1"/>
      <name val="Segoe UI"/>
      <family val="2"/>
    </font>
    <font>
      <b/>
      <i/>
      <sz val="11"/>
      <color theme="1"/>
      <name val="Segoe UI"/>
      <family val="2"/>
    </font>
    <font>
      <b/>
      <sz val="11"/>
      <color theme="0"/>
      <name val="Segoe UI"/>
      <family val="2"/>
    </font>
    <font>
      <i/>
      <sz val="11"/>
      <color theme="1"/>
      <name val="Segoe UI"/>
      <family val="2"/>
    </font>
    <font>
      <b/>
      <sz val="16"/>
      <color theme="0"/>
      <name val="Segoe UI"/>
      <family val="2"/>
    </font>
    <font>
      <b/>
      <sz val="26"/>
      <color theme="0"/>
      <name val="Segoe UI"/>
      <family val="2"/>
    </font>
  </fonts>
  <fills count="8">
    <fill>
      <patternFill patternType="none"/>
    </fill>
    <fill>
      <patternFill patternType="gray125"/>
    </fill>
    <fill>
      <patternFill patternType="solid">
        <fgColor theme="2"/>
        <bgColor indexed="64"/>
      </patternFill>
    </fill>
    <fill>
      <patternFill patternType="solid">
        <fgColor theme="4" tint="0.39997558519241921"/>
        <bgColor indexed="64"/>
      </patternFill>
    </fill>
    <fill>
      <patternFill patternType="solid">
        <fgColor theme="9" tint="0.59999389629810485"/>
        <bgColor indexed="64"/>
      </patternFill>
    </fill>
    <fill>
      <patternFill patternType="solid">
        <fgColor theme="2" tint="-0.249977111117893"/>
        <bgColor indexed="64"/>
      </patternFill>
    </fill>
    <fill>
      <patternFill patternType="solid">
        <fgColor theme="1"/>
        <bgColor indexed="64"/>
      </patternFill>
    </fill>
    <fill>
      <patternFill patternType="solid">
        <fgColor theme="0"/>
        <bgColor indexed="64"/>
      </patternFill>
    </fill>
  </fills>
  <borders count="4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style="double">
        <color auto="1"/>
      </top>
      <bottom style="thin">
        <color auto="1"/>
      </bottom>
      <diagonal/>
    </border>
    <border>
      <left style="medium">
        <color auto="1"/>
      </left>
      <right/>
      <top/>
      <bottom style="medium">
        <color auto="1"/>
      </bottom>
      <diagonal/>
    </border>
    <border>
      <left/>
      <right/>
      <top/>
      <bottom style="medium">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auto="1"/>
      </left>
      <right style="medium">
        <color auto="1"/>
      </right>
      <top style="medium">
        <color auto="1"/>
      </top>
      <bottom style="thin">
        <color auto="1"/>
      </bottom>
      <diagonal/>
    </border>
    <border>
      <left style="medium">
        <color auto="1"/>
      </left>
      <right style="thin">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thin">
        <color auto="1"/>
      </left>
      <right/>
      <top style="medium">
        <color auto="1"/>
      </top>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right/>
      <top style="thin">
        <color auto="1"/>
      </top>
      <bottom/>
      <diagonal/>
    </border>
    <border>
      <left style="medium">
        <color auto="1"/>
      </left>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right/>
      <top style="medium">
        <color auto="1"/>
      </top>
      <bottom style="medium">
        <color auto="1"/>
      </bottom>
      <diagonal/>
    </border>
    <border>
      <left style="medium">
        <color indexed="64"/>
      </left>
      <right style="medium">
        <color indexed="64"/>
      </right>
      <top style="medium">
        <color indexed="64"/>
      </top>
      <bottom style="medium">
        <color indexed="64"/>
      </bottom>
      <diagonal/>
    </border>
    <border>
      <left style="thin">
        <color auto="1"/>
      </left>
      <right/>
      <top style="double">
        <color auto="1"/>
      </top>
      <bottom/>
      <diagonal/>
    </border>
    <border>
      <left/>
      <right style="medium">
        <color auto="1"/>
      </right>
      <top style="double">
        <color auto="1"/>
      </top>
      <bottom/>
      <diagonal/>
    </border>
    <border>
      <left/>
      <right style="medium">
        <color indexed="64"/>
      </right>
      <top style="medium">
        <color indexed="64"/>
      </top>
      <bottom style="medium">
        <color indexed="64"/>
      </bottom>
      <diagonal/>
    </border>
    <border>
      <left style="thin">
        <color auto="1"/>
      </left>
      <right/>
      <top style="double">
        <color auto="1"/>
      </top>
      <bottom style="thin">
        <color indexed="64"/>
      </bottom>
      <diagonal/>
    </border>
    <border>
      <left/>
      <right style="medium">
        <color auto="1"/>
      </right>
      <top style="double">
        <color auto="1"/>
      </top>
      <bottom style="thin">
        <color indexed="64"/>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107">
    <xf numFmtId="0" fontId="0" fillId="0" borderId="0" xfId="0"/>
    <xf numFmtId="0" fontId="0" fillId="0" borderId="0" xfId="0" applyProtection="1">
      <protection locked="0"/>
    </xf>
    <xf numFmtId="0" fontId="0" fillId="0" borderId="0" xfId="0" applyAlignment="1" applyProtection="1">
      <alignment wrapText="1"/>
      <protection locked="0"/>
    </xf>
    <xf numFmtId="0" fontId="7" fillId="0" borderId="1" xfId="0" applyFont="1" applyBorder="1" applyAlignment="1" applyProtection="1">
      <alignment horizontal="left"/>
      <protection locked="0"/>
    </xf>
    <xf numFmtId="0" fontId="7" fillId="0" borderId="2" xfId="0" applyFont="1" applyBorder="1" applyAlignment="1" applyProtection="1">
      <alignment horizontal="left"/>
      <protection locked="0"/>
    </xf>
    <xf numFmtId="3" fontId="0" fillId="0" borderId="0" xfId="0" applyNumberFormat="1" applyProtection="1">
      <protection hidden="1"/>
    </xf>
    <xf numFmtId="0" fontId="5" fillId="0" borderId="14" xfId="0" applyFont="1" applyBorder="1" applyAlignment="1" applyProtection="1">
      <alignment horizontal="left"/>
      <protection hidden="1"/>
    </xf>
    <xf numFmtId="0" fontId="9" fillId="0" borderId="14" xfId="0" applyFont="1" applyBorder="1" applyAlignment="1" applyProtection="1">
      <alignment horizontal="left"/>
      <protection hidden="1"/>
    </xf>
    <xf numFmtId="0" fontId="7" fillId="0" borderId="15" xfId="0" applyFont="1" applyBorder="1" applyAlignment="1" applyProtection="1">
      <alignment horizontal="left"/>
      <protection hidden="1"/>
    </xf>
    <xf numFmtId="0" fontId="7" fillId="0" borderId="24" xfId="0" applyFont="1" applyBorder="1" applyAlignment="1" applyProtection="1">
      <alignment horizontal="left"/>
      <protection hidden="1"/>
    </xf>
    <xf numFmtId="0" fontId="7" fillId="0" borderId="0" xfId="0" applyFont="1" applyProtection="1">
      <protection locked="0"/>
    </xf>
    <xf numFmtId="0" fontId="7" fillId="0" borderId="0" xfId="0" applyFont="1" applyAlignment="1" applyProtection="1">
      <alignment wrapText="1"/>
      <protection locked="0"/>
    </xf>
    <xf numFmtId="0" fontId="7" fillId="0" borderId="7" xfId="0" applyFont="1" applyBorder="1" applyAlignment="1" applyProtection="1">
      <alignment wrapText="1"/>
      <protection locked="0"/>
    </xf>
    <xf numFmtId="0" fontId="7" fillId="0" borderId="1" xfId="0" applyFont="1" applyBorder="1" applyAlignment="1" applyProtection="1">
      <alignment wrapText="1"/>
      <protection locked="0"/>
    </xf>
    <xf numFmtId="0" fontId="7" fillId="0" borderId="8" xfId="0" applyFont="1" applyBorder="1" applyAlignment="1" applyProtection="1">
      <alignment wrapText="1"/>
      <protection locked="0"/>
    </xf>
    <xf numFmtId="0" fontId="7" fillId="0" borderId="9" xfId="0" applyFont="1" applyBorder="1" applyAlignment="1" applyProtection="1">
      <alignment wrapText="1"/>
      <protection locked="0"/>
    </xf>
    <xf numFmtId="0" fontId="7" fillId="0" borderId="10" xfId="0" applyFont="1" applyBorder="1" applyAlignment="1" applyProtection="1">
      <alignment wrapText="1"/>
      <protection locked="0"/>
    </xf>
    <xf numFmtId="0" fontId="7" fillId="0" borderId="3" xfId="0" applyFont="1" applyBorder="1" applyAlignment="1" applyProtection="1">
      <alignment wrapText="1"/>
      <protection locked="0"/>
    </xf>
    <xf numFmtId="0" fontId="7" fillId="0" borderId="0" xfId="0" applyFont="1" applyAlignment="1" applyProtection="1">
      <alignment vertical="top" wrapText="1"/>
      <protection locked="0"/>
    </xf>
    <xf numFmtId="0" fontId="7" fillId="0" borderId="26" xfId="0" applyFont="1" applyBorder="1" applyAlignment="1" applyProtection="1">
      <alignment horizontal="centerContinuous" wrapText="1"/>
      <protection locked="0"/>
    </xf>
    <xf numFmtId="0" fontId="7" fillId="0" borderId="35" xfId="0" applyFont="1" applyBorder="1" applyAlignment="1" applyProtection="1">
      <alignment horizontal="centerContinuous" wrapText="1"/>
      <protection locked="0"/>
    </xf>
    <xf numFmtId="0" fontId="7" fillId="0" borderId="5" xfId="0" applyFont="1" applyBorder="1" applyAlignment="1" applyProtection="1">
      <alignment wrapText="1"/>
      <protection locked="0"/>
    </xf>
    <xf numFmtId="0" fontId="7" fillId="0" borderId="6" xfId="0" applyFont="1" applyBorder="1" applyAlignment="1" applyProtection="1">
      <alignment wrapText="1"/>
      <protection locked="0"/>
    </xf>
    <xf numFmtId="0" fontId="7" fillId="0" borderId="25" xfId="0" applyFont="1" applyBorder="1" applyAlignment="1" applyProtection="1">
      <alignment wrapText="1"/>
      <protection locked="0"/>
    </xf>
    <xf numFmtId="0" fontId="7" fillId="3" borderId="1" xfId="0" applyFont="1" applyFill="1" applyBorder="1" applyAlignment="1" applyProtection="1">
      <alignment horizontal="center" wrapText="1"/>
      <protection hidden="1"/>
    </xf>
    <xf numFmtId="3" fontId="7" fillId="3" borderId="1" xfId="0" applyNumberFormat="1" applyFont="1" applyFill="1" applyBorder="1" applyAlignment="1" applyProtection="1">
      <alignment horizontal="center" wrapText="1"/>
      <protection hidden="1"/>
    </xf>
    <xf numFmtId="3" fontId="7" fillId="4" borderId="1" xfId="0" applyNumberFormat="1" applyFont="1" applyFill="1" applyBorder="1" applyAlignment="1" applyProtection="1">
      <alignment horizontal="center" wrapText="1"/>
      <protection hidden="1"/>
    </xf>
    <xf numFmtId="0" fontId="7" fillId="4" borderId="1" xfId="0" applyFont="1" applyFill="1" applyBorder="1" applyAlignment="1" applyProtection="1">
      <alignment horizontal="center" wrapText="1"/>
      <protection hidden="1"/>
    </xf>
    <xf numFmtId="0" fontId="7" fillId="0" borderId="1" xfId="0" applyFont="1" applyBorder="1" applyAlignment="1" applyProtection="1">
      <alignment wrapText="1"/>
      <protection hidden="1"/>
    </xf>
    <xf numFmtId="0" fontId="7" fillId="0" borderId="2" xfId="0" applyFont="1" applyBorder="1" applyAlignment="1" applyProtection="1">
      <alignment wrapText="1"/>
      <protection hidden="1"/>
    </xf>
    <xf numFmtId="10" fontId="5" fillId="0" borderId="13" xfId="2" applyNumberFormat="1" applyFont="1" applyBorder="1" applyAlignment="1" applyProtection="1">
      <alignment wrapText="1"/>
      <protection hidden="1"/>
    </xf>
    <xf numFmtId="10" fontId="5" fillId="0" borderId="0" xfId="2" applyNumberFormat="1" applyFont="1" applyBorder="1" applyAlignment="1" applyProtection="1">
      <alignment wrapText="1"/>
      <protection hidden="1"/>
    </xf>
    <xf numFmtId="0" fontId="0" fillId="6" borderId="0" xfId="0" applyFill="1" applyProtection="1">
      <protection hidden="1"/>
    </xf>
    <xf numFmtId="0" fontId="7" fillId="3" borderId="1" xfId="0" applyFont="1" applyFill="1" applyBorder="1" applyAlignment="1" applyProtection="1">
      <alignment horizontal="center" wrapText="1"/>
      <protection locked="0"/>
    </xf>
    <xf numFmtId="3" fontId="7" fillId="3" borderId="1" xfId="0" applyNumberFormat="1" applyFont="1" applyFill="1" applyBorder="1" applyAlignment="1" applyProtection="1">
      <alignment horizontal="center" wrapText="1"/>
      <protection locked="0"/>
    </xf>
    <xf numFmtId="0" fontId="4" fillId="0" borderId="0" xfId="0" applyFont="1" applyAlignment="1" applyProtection="1">
      <alignment wrapText="1"/>
      <protection locked="0"/>
    </xf>
    <xf numFmtId="3" fontId="4" fillId="0" borderId="0" xfId="0" applyNumberFormat="1" applyFont="1" applyAlignment="1" applyProtection="1">
      <alignment wrapText="1"/>
      <protection locked="0"/>
    </xf>
    <xf numFmtId="3" fontId="12" fillId="6" borderId="0" xfId="0" applyNumberFormat="1" applyFont="1" applyFill="1" applyProtection="1">
      <protection hidden="1"/>
    </xf>
    <xf numFmtId="0" fontId="11" fillId="6" borderId="0" xfId="0" applyFont="1" applyFill="1" applyAlignment="1" applyProtection="1">
      <alignment horizontal="center" wrapText="1"/>
      <protection hidden="1"/>
    </xf>
    <xf numFmtId="0" fontId="2" fillId="0" borderId="22" xfId="0" applyFont="1" applyBorder="1" applyAlignment="1" applyProtection="1">
      <alignment wrapText="1"/>
      <protection hidden="1"/>
    </xf>
    <xf numFmtId="0" fontId="2" fillId="0" borderId="19" xfId="0" applyFont="1" applyBorder="1" applyAlignment="1" applyProtection="1">
      <alignment wrapText="1"/>
      <protection hidden="1"/>
    </xf>
    <xf numFmtId="0" fontId="2" fillId="0" borderId="23" xfId="0" applyFont="1" applyBorder="1" applyAlignment="1" applyProtection="1">
      <alignment wrapText="1"/>
      <protection hidden="1"/>
    </xf>
    <xf numFmtId="0" fontId="5" fillId="2" borderId="1" xfId="0" applyFont="1" applyFill="1" applyBorder="1" applyAlignment="1" applyProtection="1">
      <alignment wrapText="1"/>
      <protection hidden="1"/>
    </xf>
    <xf numFmtId="0" fontId="5" fillId="2" borderId="18" xfId="0" applyFont="1" applyFill="1" applyBorder="1" applyAlignment="1" applyProtection="1">
      <alignment wrapText="1"/>
      <protection hidden="1"/>
    </xf>
    <xf numFmtId="0" fontId="5" fillId="2" borderId="19" xfId="0" applyFont="1" applyFill="1" applyBorder="1" applyAlignment="1" applyProtection="1">
      <alignment wrapText="1"/>
      <protection hidden="1"/>
    </xf>
    <xf numFmtId="0" fontId="5" fillId="2" borderId="20" xfId="0" applyFont="1" applyFill="1" applyBorder="1" applyAlignment="1" applyProtection="1">
      <alignment wrapText="1"/>
      <protection hidden="1"/>
    </xf>
    <xf numFmtId="0" fontId="5" fillId="0" borderId="7" xfId="0" applyFont="1" applyBorder="1" applyAlignment="1" applyProtection="1">
      <alignment wrapText="1"/>
      <protection hidden="1"/>
    </xf>
    <xf numFmtId="0" fontId="7" fillId="0" borderId="7" xfId="0" applyFont="1" applyBorder="1" applyAlignment="1" applyProtection="1">
      <alignment wrapText="1"/>
      <protection hidden="1"/>
    </xf>
    <xf numFmtId="0" fontId="7" fillId="0" borderId="9" xfId="0" applyFont="1" applyBorder="1" applyAlignment="1" applyProtection="1">
      <alignment wrapText="1"/>
      <protection hidden="1"/>
    </xf>
    <xf numFmtId="0" fontId="5" fillId="0" borderId="11" xfId="0" applyFont="1" applyBorder="1" applyAlignment="1" applyProtection="1">
      <alignment wrapText="1"/>
      <protection hidden="1"/>
    </xf>
    <xf numFmtId="0" fontId="5" fillId="0" borderId="12" xfId="0" applyFont="1" applyBorder="1" applyAlignment="1" applyProtection="1">
      <alignment horizontal="right" wrapText="1"/>
      <protection hidden="1"/>
    </xf>
    <xf numFmtId="0" fontId="5" fillId="5" borderId="1" xfId="0" applyFont="1" applyFill="1" applyBorder="1" applyAlignment="1" applyProtection="1">
      <alignment wrapText="1"/>
      <protection hidden="1"/>
    </xf>
    <xf numFmtId="37" fontId="7" fillId="3" borderId="1" xfId="1" applyNumberFormat="1" applyFont="1" applyFill="1" applyBorder="1" applyAlignment="1" applyProtection="1">
      <alignment horizontal="center" wrapText="1"/>
      <protection locked="0"/>
    </xf>
    <xf numFmtId="37" fontId="7" fillId="3" borderId="8" xfId="1" applyNumberFormat="1" applyFont="1" applyFill="1" applyBorder="1" applyAlignment="1" applyProtection="1">
      <alignment horizontal="center" wrapText="1"/>
      <protection locked="0"/>
    </xf>
    <xf numFmtId="0" fontId="7" fillId="0" borderId="1" xfId="0" applyFont="1" applyBorder="1" applyProtection="1">
      <protection locked="0"/>
    </xf>
    <xf numFmtId="0" fontId="7" fillId="0" borderId="31" xfId="0" applyFont="1" applyBorder="1" applyProtection="1">
      <protection locked="0"/>
    </xf>
    <xf numFmtId="0" fontId="7" fillId="0" borderId="32" xfId="0" applyFont="1" applyBorder="1" applyAlignment="1" applyProtection="1">
      <alignment wrapText="1"/>
      <protection locked="0"/>
    </xf>
    <xf numFmtId="0" fontId="0" fillId="7" borderId="0" xfId="0" applyFill="1" applyProtection="1">
      <protection hidden="1"/>
    </xf>
    <xf numFmtId="0" fontId="0" fillId="0" borderId="0" xfId="0" applyProtection="1">
      <protection hidden="1"/>
    </xf>
    <xf numFmtId="0" fontId="7" fillId="2" borderId="16" xfId="0" applyFont="1" applyFill="1" applyBorder="1" applyAlignment="1" applyProtection="1">
      <alignment vertical="center" wrapText="1"/>
      <protection hidden="1"/>
    </xf>
    <xf numFmtId="0" fontId="7" fillId="0" borderId="33" xfId="0" applyFont="1" applyBorder="1" applyAlignment="1" applyProtection="1">
      <alignment vertical="center"/>
      <protection hidden="1"/>
    </xf>
    <xf numFmtId="0" fontId="7" fillId="2" borderId="33" xfId="0" applyFont="1" applyFill="1" applyBorder="1" applyAlignment="1" applyProtection="1">
      <alignment vertical="center" wrapText="1"/>
      <protection hidden="1"/>
    </xf>
    <xf numFmtId="0" fontId="7" fillId="0" borderId="33" xfId="0" applyFont="1" applyBorder="1" applyAlignment="1" applyProtection="1">
      <alignment vertical="center" wrapText="1"/>
      <protection hidden="1"/>
    </xf>
    <xf numFmtId="0" fontId="7" fillId="0" borderId="34" xfId="0" applyFont="1" applyBorder="1" applyAlignment="1" applyProtection="1">
      <alignment vertical="center" wrapText="1"/>
      <protection hidden="1"/>
    </xf>
    <xf numFmtId="0" fontId="7" fillId="2" borderId="34" xfId="0" applyFont="1" applyFill="1" applyBorder="1" applyAlignment="1" applyProtection="1">
      <alignment vertical="center" wrapText="1"/>
      <protection hidden="1"/>
    </xf>
    <xf numFmtId="0" fontId="7" fillId="0" borderId="0" xfId="0" applyFont="1" applyProtection="1">
      <protection hidden="1"/>
    </xf>
    <xf numFmtId="0" fontId="7" fillId="0" borderId="27" xfId="0" applyFont="1" applyBorder="1" applyAlignment="1" applyProtection="1">
      <alignment vertical="top" wrapText="1"/>
      <protection hidden="1"/>
    </xf>
    <xf numFmtId="0" fontId="5" fillId="2" borderId="7" xfId="0" applyFont="1" applyFill="1" applyBorder="1" applyAlignment="1" applyProtection="1">
      <alignment wrapText="1"/>
      <protection hidden="1"/>
    </xf>
    <xf numFmtId="0" fontId="7" fillId="0" borderId="30" xfId="0" applyFont="1" applyBorder="1" applyAlignment="1" applyProtection="1">
      <alignment wrapText="1"/>
      <protection hidden="1"/>
    </xf>
    <xf numFmtId="0" fontId="0" fillId="0" borderId="0" xfId="0" applyAlignment="1" applyProtection="1">
      <alignment wrapText="1"/>
      <protection hidden="1"/>
    </xf>
    <xf numFmtId="0" fontId="7" fillId="0" borderId="28" xfId="0" applyFont="1" applyBorder="1" applyAlignment="1" applyProtection="1">
      <alignment wrapText="1"/>
      <protection hidden="1"/>
    </xf>
    <xf numFmtId="0" fontId="7" fillId="0" borderId="29" xfId="0" applyFont="1" applyBorder="1" applyAlignment="1" applyProtection="1">
      <alignment wrapText="1"/>
      <protection hidden="1"/>
    </xf>
    <xf numFmtId="0" fontId="5" fillId="2" borderId="1" xfId="0" applyFont="1" applyFill="1" applyBorder="1" applyProtection="1">
      <protection hidden="1"/>
    </xf>
    <xf numFmtId="0" fontId="5" fillId="2" borderId="8" xfId="0" applyFont="1" applyFill="1" applyBorder="1" applyAlignment="1" applyProtection="1">
      <alignment wrapText="1"/>
      <protection hidden="1"/>
    </xf>
    <xf numFmtId="0" fontId="5" fillId="5" borderId="17" xfId="0" applyFont="1" applyFill="1" applyBorder="1" applyAlignment="1" applyProtection="1">
      <alignment wrapText="1"/>
      <protection locked="0"/>
    </xf>
    <xf numFmtId="0" fontId="5" fillId="5" borderId="21" xfId="0" applyFont="1" applyFill="1" applyBorder="1" applyAlignment="1" applyProtection="1">
      <alignment horizontal="centerContinuous" wrapText="1"/>
      <protection locked="0"/>
    </xf>
    <xf numFmtId="0" fontId="7" fillId="5" borderId="4" xfId="0" applyFont="1" applyFill="1" applyBorder="1" applyAlignment="1" applyProtection="1">
      <alignment horizontal="centerContinuous" wrapText="1"/>
      <protection locked="0"/>
    </xf>
    <xf numFmtId="0" fontId="7" fillId="0" borderId="0" xfId="0" applyFont="1" applyAlignment="1" applyProtection="1">
      <alignment wrapText="1"/>
      <protection hidden="1"/>
    </xf>
    <xf numFmtId="3" fontId="7" fillId="0" borderId="0" xfId="0" applyNumberFormat="1" applyFont="1" applyAlignment="1" applyProtection="1">
      <alignment wrapText="1"/>
      <protection hidden="1"/>
    </xf>
    <xf numFmtId="0" fontId="6" fillId="0" borderId="0" xfId="0" applyFont="1" applyAlignment="1" applyProtection="1">
      <alignment wrapText="1"/>
      <protection hidden="1"/>
    </xf>
    <xf numFmtId="0" fontId="7" fillId="0" borderId="25" xfId="0" applyFont="1" applyBorder="1" applyAlignment="1" applyProtection="1">
      <alignment vertical="top" wrapText="1"/>
      <protection hidden="1"/>
    </xf>
    <xf numFmtId="0" fontId="8" fillId="0" borderId="5" xfId="0" applyFont="1" applyBorder="1" applyAlignment="1" applyProtection="1">
      <alignment horizontal="left" wrapText="1"/>
      <protection hidden="1"/>
    </xf>
    <xf numFmtId="0" fontId="8" fillId="0" borderId="0" xfId="0" applyFont="1" applyAlignment="1" applyProtection="1">
      <alignment horizontal="left" wrapText="1"/>
      <protection hidden="1"/>
    </xf>
    <xf numFmtId="0" fontId="8" fillId="0" borderId="6" xfId="0" applyFont="1" applyBorder="1" applyAlignment="1" applyProtection="1">
      <alignment horizontal="left" wrapText="1"/>
      <protection hidden="1"/>
    </xf>
    <xf numFmtId="0" fontId="7" fillId="0" borderId="26" xfId="0" applyFont="1" applyBorder="1" applyAlignment="1" applyProtection="1">
      <alignment horizontal="center" wrapText="1"/>
      <protection locked="0"/>
    </xf>
    <xf numFmtId="0" fontId="7" fillId="0" borderId="35" xfId="0" applyFont="1" applyBorder="1" applyAlignment="1" applyProtection="1">
      <alignment horizontal="center" wrapText="1"/>
      <protection locked="0"/>
    </xf>
    <xf numFmtId="0" fontId="7" fillId="0" borderId="36" xfId="0" applyFont="1" applyBorder="1" applyAlignment="1" applyProtection="1">
      <alignment vertical="top" wrapText="1"/>
      <protection locked="0"/>
    </xf>
    <xf numFmtId="0" fontId="7" fillId="0" borderId="3" xfId="0" applyFont="1" applyBorder="1" applyAlignment="1" applyProtection="1">
      <alignment horizontal="center" wrapText="1"/>
      <protection locked="0"/>
    </xf>
    <xf numFmtId="0" fontId="7" fillId="0" borderId="3" xfId="0" applyFont="1" applyBorder="1" applyAlignment="1" applyProtection="1">
      <alignment vertical="top" wrapText="1"/>
      <protection locked="0"/>
    </xf>
    <xf numFmtId="0" fontId="7" fillId="0" borderId="0" xfId="0" applyFont="1" applyAlignment="1" applyProtection="1">
      <alignment vertical="center" wrapText="1"/>
      <protection hidden="1"/>
    </xf>
    <xf numFmtId="0" fontId="7" fillId="0" borderId="26" xfId="0" applyFont="1" applyBorder="1" applyAlignment="1" applyProtection="1">
      <alignment vertical="top" wrapText="1"/>
      <protection locked="0"/>
    </xf>
    <xf numFmtId="0" fontId="5" fillId="0" borderId="5" xfId="0" applyFont="1" applyBorder="1" applyAlignment="1" applyProtection="1">
      <alignment horizontal="right" wrapText="1"/>
      <protection hidden="1"/>
    </xf>
    <xf numFmtId="0" fontId="7" fillId="0" borderId="39" xfId="0" applyFont="1" applyBorder="1" applyAlignment="1" applyProtection="1">
      <alignment vertical="top" wrapText="1"/>
      <protection locked="0"/>
    </xf>
    <xf numFmtId="0" fontId="7" fillId="0" borderId="13" xfId="0" applyFont="1" applyBorder="1" applyAlignment="1" applyProtection="1">
      <alignment vertical="center" wrapText="1"/>
      <protection hidden="1"/>
    </xf>
    <xf numFmtId="0" fontId="5" fillId="3" borderId="1" xfId="0" applyFont="1" applyFill="1" applyBorder="1" applyAlignment="1" applyProtection="1">
      <alignment horizontal="center" wrapText="1"/>
      <protection locked="0"/>
    </xf>
    <xf numFmtId="0" fontId="0" fillId="7" borderId="0" xfId="0" applyFill="1" applyAlignment="1" applyProtection="1">
      <alignment horizontal="center"/>
      <protection hidden="1"/>
    </xf>
    <xf numFmtId="0" fontId="7" fillId="7" borderId="0" xfId="0" applyFont="1" applyFill="1" applyAlignment="1" applyProtection="1">
      <alignment horizontal="center"/>
      <protection hidden="1"/>
    </xf>
    <xf numFmtId="0" fontId="0" fillId="7" borderId="5" xfId="0" applyFill="1" applyBorder="1" applyAlignment="1" applyProtection="1">
      <alignment horizontal="center"/>
      <protection hidden="1"/>
    </xf>
    <xf numFmtId="0" fontId="9" fillId="6" borderId="0" xfId="0" applyFont="1" applyFill="1" applyAlignment="1" applyProtection="1">
      <alignment horizontal="center"/>
      <protection hidden="1"/>
    </xf>
    <xf numFmtId="0" fontId="7" fillId="0" borderId="37" xfId="0" applyFont="1" applyBorder="1" applyAlignment="1" applyProtection="1">
      <alignment horizontal="center" wrapText="1"/>
      <protection hidden="1"/>
    </xf>
    <xf numFmtId="0" fontId="7" fillId="0" borderId="38" xfId="0" applyFont="1" applyBorder="1" applyAlignment="1" applyProtection="1">
      <alignment horizontal="center" wrapText="1"/>
      <protection hidden="1"/>
    </xf>
    <xf numFmtId="0" fontId="7" fillId="0" borderId="26" xfId="0" applyFont="1" applyBorder="1" applyAlignment="1" applyProtection="1">
      <alignment horizontal="center" vertical="center" wrapText="1"/>
      <protection hidden="1"/>
    </xf>
    <xf numFmtId="0" fontId="7" fillId="0" borderId="39" xfId="0" applyFont="1" applyBorder="1" applyAlignment="1" applyProtection="1">
      <alignment horizontal="center" vertical="center" wrapText="1"/>
      <protection hidden="1"/>
    </xf>
    <xf numFmtId="0" fontId="5" fillId="5" borderId="21" xfId="0" applyFont="1" applyFill="1" applyBorder="1" applyAlignment="1" applyProtection="1">
      <alignment wrapText="1"/>
      <protection locked="0"/>
    </xf>
    <xf numFmtId="0" fontId="5" fillId="5" borderId="4" xfId="0" applyFont="1" applyFill="1" applyBorder="1" applyAlignment="1" applyProtection="1">
      <alignment wrapText="1"/>
      <protection locked="0"/>
    </xf>
    <xf numFmtId="0" fontId="7" fillId="0" borderId="40" xfId="0" applyFont="1" applyBorder="1" applyAlignment="1" applyProtection="1">
      <alignment horizontal="center" wrapText="1"/>
      <protection hidden="1"/>
    </xf>
    <xf numFmtId="0" fontId="7" fillId="0" borderId="41" xfId="0" applyFont="1" applyBorder="1" applyAlignment="1" applyProtection="1">
      <alignment horizontal="center" wrapText="1"/>
      <protection hidden="1"/>
    </xf>
  </cellXfs>
  <cellStyles count="3">
    <cellStyle name="Comma" xfId="1" builtinId="3"/>
    <cellStyle name="Normal" xfId="0" builtinId="0"/>
    <cellStyle name="Percent" xfId="2" builtinId="5"/>
  </cellStyles>
  <dxfs count="22">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rgb="FFFFFF00"/>
        </patternFill>
      </fill>
    </dxf>
    <dxf>
      <fill>
        <patternFill>
          <bgColor rgb="FFFFFF00"/>
        </patternFill>
      </fill>
    </dxf>
    <dxf>
      <fill>
        <patternFill>
          <bgColor rgb="FFFFFF00"/>
        </patternFill>
      </fill>
    </dxf>
    <dxf>
      <font>
        <b/>
        <strike val="0"/>
        <outline val="0"/>
        <shadow val="0"/>
        <u val="none"/>
        <vertAlign val="baseline"/>
        <sz val="11"/>
        <color theme="0"/>
        <name val="Segoe UI"/>
        <family val="2"/>
        <scheme val="none"/>
      </font>
      <numFmt numFmtId="0" formatCode="General"/>
      <alignment horizontal="left" vertical="bottom" textRotation="0" wrapText="0" indent="0" justifyLastLine="0" shrinkToFit="0" readingOrder="0"/>
      <border diagonalUp="0" diagonalDown="0">
        <left style="thin">
          <color auto="1"/>
        </left>
        <right/>
        <top style="thin">
          <color auto="1"/>
        </top>
        <bottom style="thin">
          <color auto="1"/>
        </bottom>
      </border>
      <protection locked="1" hidden="1"/>
    </dxf>
    <dxf>
      <font>
        <strike val="0"/>
        <outline val="0"/>
        <shadow val="0"/>
        <u val="none"/>
        <vertAlign val="baseline"/>
        <sz val="11"/>
        <name val="Segoe UI"/>
        <family val="2"/>
        <scheme val="none"/>
      </font>
      <numFmt numFmtId="3" formatCode="#,##0"/>
      <alignment horizontal="left" vertical="bottom" textRotation="0" wrapText="0" indent="0" justifyLastLine="0" shrinkToFit="0" readingOrder="0"/>
      <border diagonalUp="0" diagonalDown="0">
        <left style="thin">
          <color auto="1"/>
        </left>
        <right/>
        <top style="thin">
          <color auto="1"/>
        </top>
        <bottom style="thin">
          <color auto="1"/>
        </bottom>
      </border>
      <protection locked="1" hidden="1"/>
    </dxf>
    <dxf>
      <font>
        <strike val="0"/>
        <outline val="0"/>
        <shadow val="0"/>
        <u val="none"/>
        <vertAlign val="baseline"/>
        <sz val="11"/>
        <name val="Segoe UI"/>
        <family val="2"/>
        <scheme val="none"/>
      </font>
      <alignment horizontal="left" vertical="bottom" textRotation="0" wrapText="0" indent="0" justifyLastLine="0" shrinkToFit="0" readingOrder="0"/>
      <border diagonalUp="0" diagonalDown="0">
        <left style="thin">
          <color auto="1"/>
        </left>
        <right style="thin">
          <color auto="1"/>
        </right>
        <top style="thin">
          <color auto="1"/>
        </top>
        <bottom style="thin">
          <color auto="1"/>
        </bottom>
      </border>
      <protection locked="0" hidden="0"/>
    </dxf>
    <dxf>
      <font>
        <strike val="0"/>
        <outline val="0"/>
        <shadow val="0"/>
        <u val="none"/>
        <vertAlign val="baseline"/>
        <sz val="11"/>
        <name val="Segoe UI"/>
        <family val="2"/>
        <scheme val="none"/>
      </font>
      <alignment horizontal="left" vertical="bottom" textRotation="0" wrapText="0" indent="0" justifyLastLine="0" shrinkToFit="0" readingOrder="0"/>
      <border diagonalUp="0" diagonalDown="0">
        <left style="thin">
          <color auto="1"/>
        </left>
        <right style="thin">
          <color auto="1"/>
        </right>
        <top style="thin">
          <color auto="1"/>
        </top>
        <bottom style="thin">
          <color auto="1"/>
        </bottom>
      </border>
      <protection locked="0" hidden="0"/>
    </dxf>
    <dxf>
      <font>
        <strike val="0"/>
        <outline val="0"/>
        <shadow val="0"/>
        <u val="none"/>
        <vertAlign val="baseline"/>
        <sz val="11"/>
        <name val="Segoe UI"/>
        <family val="2"/>
        <scheme val="none"/>
      </font>
      <alignment horizontal="left" vertical="bottom" textRotation="0" wrapText="0" indent="0" justifyLastLine="0" shrinkToFit="0" readingOrder="0"/>
      <border diagonalUp="0" diagonalDown="0">
        <left/>
        <right style="thin">
          <color auto="1"/>
        </right>
        <top style="thin">
          <color auto="1"/>
        </top>
        <bottom style="thin">
          <color auto="1"/>
        </bottom>
      </border>
      <protection locked="1" hidden="1"/>
    </dxf>
    <dxf>
      <border outline="0">
        <top style="thin">
          <color auto="1"/>
        </top>
      </border>
    </dxf>
    <dxf>
      <border outline="0">
        <left style="thin">
          <color auto="1"/>
        </left>
        <right style="thin">
          <color auto="1"/>
        </right>
        <top style="thin">
          <color auto="1"/>
        </top>
        <bottom style="thin">
          <color auto="1"/>
        </bottom>
      </border>
    </dxf>
    <dxf>
      <font>
        <strike val="0"/>
        <outline val="0"/>
        <shadow val="0"/>
        <u val="none"/>
        <vertAlign val="baseline"/>
        <sz val="11"/>
        <name val="Segoe UI"/>
        <family val="2"/>
        <scheme val="none"/>
      </font>
      <alignment horizontal="left" vertical="bottom" textRotation="0" wrapText="0" indent="0" justifyLastLine="0" shrinkToFit="0" readingOrder="0"/>
      <protection locked="0" hidden="0"/>
    </dxf>
    <dxf>
      <border outline="0">
        <bottom style="thin">
          <color auto="1"/>
        </bottom>
      </border>
    </dxf>
    <dxf>
      <font>
        <b/>
        <i val="0"/>
        <strike val="0"/>
        <condense val="0"/>
        <extend val="0"/>
        <outline val="0"/>
        <shadow val="0"/>
        <u val="none"/>
        <vertAlign val="baseline"/>
        <sz val="11"/>
        <color theme="1"/>
        <name val="Calibri"/>
        <family val="2"/>
        <scheme val="minor"/>
      </font>
      <fill>
        <patternFill patternType="none">
          <fgColor indexed="64"/>
          <bgColor auto="1"/>
        </patternFill>
      </fill>
      <alignment horizontal="general" vertical="bottom" textRotation="0" wrapText="1" indent="0" justifyLastLine="0" shrinkToFit="0" readingOrder="0"/>
      <border diagonalUp="0" diagonalDown="0">
        <left style="thin">
          <color auto="1"/>
        </left>
        <right style="thin">
          <color auto="1"/>
        </right>
        <top/>
        <bottom/>
      </border>
      <protection locked="1" hidden="1"/>
    </dxf>
    <dxf>
      <fill>
        <patternFill>
          <bgColor rgb="FF00B050"/>
        </patternFill>
      </fill>
    </dxf>
    <dxf>
      <fill>
        <patternFill>
          <bgColor rgb="FFFF0000"/>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2</xdr:col>
      <xdr:colOff>82550</xdr:colOff>
      <xdr:row>0</xdr:row>
      <xdr:rowOff>0</xdr:rowOff>
    </xdr:from>
    <xdr:to>
      <xdr:col>4</xdr:col>
      <xdr:colOff>1655</xdr:colOff>
      <xdr:row>8</xdr:row>
      <xdr:rowOff>19051</xdr:rowOff>
    </xdr:to>
    <xdr:pic>
      <xdr:nvPicPr>
        <xdr:cNvPr id="3" name="Picture 2">
          <a:extLst>
            <a:ext uri="{FF2B5EF4-FFF2-40B4-BE49-F238E27FC236}">
              <a16:creationId xmlns:a16="http://schemas.microsoft.com/office/drawing/2014/main" id="{7D604C3D-7AAD-A486-8E6E-72DE877CEA4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550" y="0"/>
          <a:ext cx="1659005" cy="65405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120650</xdr:colOff>
      <xdr:row>0</xdr:row>
      <xdr:rowOff>19050</xdr:rowOff>
    </xdr:from>
    <xdr:to>
      <xdr:col>3</xdr:col>
      <xdr:colOff>444500</xdr:colOff>
      <xdr:row>3</xdr:row>
      <xdr:rowOff>68586</xdr:rowOff>
    </xdr:to>
    <xdr:pic>
      <xdr:nvPicPr>
        <xdr:cNvPr id="3" name="Picture 2">
          <a:extLst>
            <a:ext uri="{FF2B5EF4-FFF2-40B4-BE49-F238E27FC236}">
              <a16:creationId xmlns:a16="http://schemas.microsoft.com/office/drawing/2014/main" id="{EDDA8A7D-5704-07BE-6651-888A2D74FAA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650" y="19050"/>
          <a:ext cx="1543050" cy="608336"/>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97B450CC-BF8A-4C65-B290-A5D4910F6E60}" name="Table1" displayName="Table1" ref="A3:E202" totalsRowShown="0" headerRowDxfId="16" dataDxfId="14" headerRowBorderDxfId="15" tableBorderDxfId="13" totalsRowBorderDxfId="12">
  <autoFilter ref="A3:E202" xr:uid="{97B450CC-BF8A-4C65-B290-A5D4910F6E60}"/>
  <tableColumns count="5">
    <tableColumn id="1" xr3:uid="{EF07A752-02C9-4DBE-A7E9-8716812002AF}" name="Unit Type" dataDxfId="11">
      <calculatedColumnFormula>A3</calculatedColumnFormula>
    </tableColumn>
    <tableColumn id="2" xr3:uid="{66473E84-B683-4A33-8ACD-73997E5EA329}" name="Unit Name" dataDxfId="10"/>
    <tableColumn id="3" xr3:uid="{C3FF1766-7F6D-455E-9BD5-14F6F1D4050E}" name="Number of Ballots per Unit " dataDxfId="9"/>
    <tableColumn id="4" xr3:uid="{B1D02FE6-020B-40D1-AB4E-2E17ADB7B38A}" name="Number of Ballots Remaining to Select" dataDxfId="8"/>
    <tableColumn id="5" xr3:uid="{E107A244-E452-4C83-9F0C-410202580AC0}" name="Status" dataDxfId="7">
      <calculatedColumnFormula>IF(ISBLANK(B4),"",IF(D4&lt;$B$1,"Select More Units to Audit","STOP - Selection Completed"))</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63A902-7972-4A0F-AB4B-8F0FD02EBD15}">
  <sheetPr>
    <pageSetUpPr fitToPage="1"/>
  </sheetPr>
  <dimension ref="A6:G19"/>
  <sheetViews>
    <sheetView tabSelected="1" topLeftCell="C6" zoomScaleNormal="100" workbookViewId="0">
      <selection activeCell="E9" sqref="E9"/>
    </sheetView>
  </sheetViews>
  <sheetFormatPr defaultColWidth="0" defaultRowHeight="16.8" zeroHeight="1" x14ac:dyDescent="0.4"/>
  <cols>
    <col min="1" max="2" width="8.6640625" style="58" hidden="1" customWidth="1"/>
    <col min="3" max="3" width="8.6640625" style="58" customWidth="1"/>
    <col min="4" max="4" width="16.33203125" style="58" customWidth="1"/>
    <col min="5" max="5" width="124.109375" style="65" customWidth="1"/>
    <col min="6" max="6" width="9.88671875" style="58" customWidth="1"/>
    <col min="7" max="7" width="8.6640625" style="58" customWidth="1"/>
    <col min="8" max="16384" width="8.6640625" style="58" hidden="1"/>
  </cols>
  <sheetData>
    <row r="6" spans="1:7" s="57" customFormat="1" ht="16.5" customHeight="1" x14ac:dyDescent="0.3"/>
    <row r="7" spans="1:7" s="57" customFormat="1" ht="16.5" customHeight="1" x14ac:dyDescent="0.3"/>
    <row r="8" spans="1:7" s="57" customFormat="1" ht="17.100000000000001" customHeight="1" thickBot="1" x14ac:dyDescent="0.35"/>
    <row r="9" spans="1:7" s="57" customFormat="1" ht="54.9" customHeight="1" x14ac:dyDescent="0.3">
      <c r="A9" s="58"/>
      <c r="B9" s="58"/>
      <c r="C9" s="95"/>
      <c r="D9" s="95"/>
      <c r="E9" s="59" t="s">
        <v>166</v>
      </c>
      <c r="F9" s="97"/>
      <c r="G9" s="95"/>
    </row>
    <row r="10" spans="1:7" s="57" customFormat="1" ht="57" customHeight="1" x14ac:dyDescent="0.3">
      <c r="A10" s="58"/>
      <c r="B10" s="58"/>
      <c r="C10" s="95"/>
      <c r="D10" s="95"/>
      <c r="E10" s="60" t="s">
        <v>157</v>
      </c>
      <c r="F10" s="97"/>
      <c r="G10" s="95"/>
    </row>
    <row r="11" spans="1:7" s="57" customFormat="1" ht="48.6" customHeight="1" x14ac:dyDescent="0.3">
      <c r="A11" s="58"/>
      <c r="B11" s="58"/>
      <c r="C11" s="95"/>
      <c r="D11" s="95"/>
      <c r="E11" s="61" t="s">
        <v>160</v>
      </c>
      <c r="F11" s="97"/>
      <c r="G11" s="95"/>
    </row>
    <row r="12" spans="1:7" s="57" customFormat="1" ht="183.6" customHeight="1" x14ac:dyDescent="0.3">
      <c r="A12" s="58"/>
      <c r="B12" s="58"/>
      <c r="C12" s="95"/>
      <c r="D12" s="95"/>
      <c r="E12" s="62" t="s">
        <v>159</v>
      </c>
      <c r="F12" s="97"/>
      <c r="G12" s="95"/>
    </row>
    <row r="13" spans="1:7" s="57" customFormat="1" ht="90.6" customHeight="1" x14ac:dyDescent="0.3">
      <c r="A13" s="58"/>
      <c r="B13" s="58"/>
      <c r="C13" s="95"/>
      <c r="D13" s="95"/>
      <c r="E13" s="61" t="s">
        <v>167</v>
      </c>
      <c r="F13" s="97"/>
      <c r="G13" s="95"/>
    </row>
    <row r="14" spans="1:7" s="57" customFormat="1" ht="51.75" customHeight="1" x14ac:dyDescent="0.3">
      <c r="A14" s="58"/>
      <c r="B14" s="58"/>
      <c r="C14" s="95"/>
      <c r="D14" s="95"/>
      <c r="E14" s="62" t="s">
        <v>158</v>
      </c>
      <c r="F14" s="97"/>
      <c r="G14" s="95"/>
    </row>
    <row r="15" spans="1:7" s="57" customFormat="1" ht="166.5" customHeight="1" x14ac:dyDescent="0.3">
      <c r="A15" s="58"/>
      <c r="B15" s="58"/>
      <c r="C15" s="95"/>
      <c r="D15" s="95"/>
      <c r="E15" s="61" t="s">
        <v>168</v>
      </c>
      <c r="F15" s="97"/>
      <c r="G15" s="95"/>
    </row>
    <row r="16" spans="1:7" s="57" customFormat="1" ht="61.5" customHeight="1" thickBot="1" x14ac:dyDescent="0.35">
      <c r="A16" s="58"/>
      <c r="B16" s="58"/>
      <c r="C16" s="95"/>
      <c r="D16" s="95"/>
      <c r="E16" s="63" t="s">
        <v>169</v>
      </c>
      <c r="F16" s="97"/>
      <c r="G16" s="95"/>
    </row>
    <row r="17" spans="1:7" s="57" customFormat="1" ht="46.5" customHeight="1" thickBot="1" x14ac:dyDescent="0.35">
      <c r="A17" s="58"/>
      <c r="B17" s="58"/>
      <c r="C17" s="95"/>
      <c r="D17" s="95"/>
      <c r="E17" s="64" t="s">
        <v>165</v>
      </c>
      <c r="F17" s="97"/>
      <c r="G17" s="95"/>
    </row>
    <row r="18" spans="1:7" ht="16.5" customHeight="1" x14ac:dyDescent="0.3">
      <c r="C18" s="95"/>
      <c r="D18" s="95"/>
      <c r="E18" s="96"/>
      <c r="F18" s="96"/>
      <c r="G18" s="96"/>
    </row>
    <row r="19" spans="1:7" ht="16.5" customHeight="1" x14ac:dyDescent="0.3">
      <c r="C19" s="95"/>
      <c r="D19" s="95"/>
      <c r="E19" s="96"/>
      <c r="F19" s="96"/>
      <c r="G19" s="96"/>
    </row>
  </sheetData>
  <sheetProtection algorithmName="SHA-512" hashValue="pUKwCv6sr3A6T5h1TgQOcIw1ILWLj6rEwzvMTuaRAnPDPyIaxse6B4wO+uZhHR9jscreJFaqhgl0Y16rogSC4g==" saltValue="vYGe4mwHPwm9IlVbBinNpQ==" spinCount="100000" sheet="1" objects="1" scenarios="1"/>
  <mergeCells count="3">
    <mergeCell ref="C9:D19"/>
    <mergeCell ref="E18:G19"/>
    <mergeCell ref="F9:G17"/>
  </mergeCells>
  <pageMargins left="0.7" right="0.7" top="1.2604166666666667" bottom="0.75" header="0.3" footer="0.3"/>
  <pageSetup fitToHeight="0" orientation="portrait" r:id="rId1"/>
  <headerFooter>
    <oddHeader>&amp;C&amp;"Segoe UI,Bold"&amp;14November 7, 2023 General Election
Post-Election Audit Report
Instructions</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7AD4A4-C84F-4F02-BEFB-BBA278A2C0ED}">
  <sheetPr>
    <pageSetUpPr fitToPage="1"/>
  </sheetPr>
  <dimension ref="A1:F5"/>
  <sheetViews>
    <sheetView view="pageLayout" zoomScaleNormal="85" workbookViewId="0">
      <selection activeCell="A2" sqref="A2"/>
    </sheetView>
  </sheetViews>
  <sheetFormatPr defaultColWidth="8.6640625" defaultRowHeight="14.4" x14ac:dyDescent="0.3"/>
  <cols>
    <col min="1" max="1" width="42.88671875" style="35" customWidth="1"/>
    <col min="2" max="3" width="21" style="35" customWidth="1"/>
    <col min="4" max="7" width="21" style="1" customWidth="1"/>
    <col min="8" max="16384" width="8.6640625" style="1"/>
  </cols>
  <sheetData>
    <row r="1" spans="1:6" ht="50.4" x14ac:dyDescent="0.4">
      <c r="A1" s="42" t="s">
        <v>0</v>
      </c>
      <c r="B1" s="42" t="s">
        <v>1</v>
      </c>
      <c r="C1" s="42" t="s">
        <v>3</v>
      </c>
      <c r="E1" s="2"/>
      <c r="F1" s="2"/>
    </row>
    <row r="2" spans="1:6" ht="16.8" x14ac:dyDescent="0.4">
      <c r="A2" s="33"/>
      <c r="B2" s="34">
        <v>0</v>
      </c>
      <c r="C2" s="33"/>
      <c r="E2" s="2"/>
      <c r="F2" s="2"/>
    </row>
    <row r="3" spans="1:6" ht="16.8" x14ac:dyDescent="0.4">
      <c r="A3" s="42" t="s">
        <v>162</v>
      </c>
      <c r="B3" s="2"/>
      <c r="C3" s="2"/>
      <c r="D3" s="2"/>
    </row>
    <row r="4" spans="1:6" ht="16.8" x14ac:dyDescent="0.4">
      <c r="A4" s="26">
        <f>B2*0.05</f>
        <v>0</v>
      </c>
      <c r="B4" s="2"/>
      <c r="C4" s="2"/>
      <c r="D4" s="2"/>
    </row>
    <row r="5" spans="1:6" x14ac:dyDescent="0.3">
      <c r="B5" s="36"/>
      <c r="D5" s="2"/>
      <c r="E5" s="2"/>
      <c r="F5" s="2"/>
    </row>
  </sheetData>
  <sheetProtection algorithmName="SHA-512" hashValue="45UIfjja3VmpjDTXYM2LtjjepA4h6yZ+/8mFolY8v1rxRPd1KmAB2rf5kQymqEyjQ77Oao38SBMEMhhUzBVuGg==" saltValue="Cqeu8LNWjV/zyeDivMVr8w==" spinCount="100000" sheet="1" objects="1" scenarios="1"/>
  <printOptions horizontalCentered="1"/>
  <pageMargins left="0.7" right="0.7" top="0.91666666666666663" bottom="0.75" header="0.3" footer="0.3"/>
  <pageSetup fitToHeight="0" orientation="portrait" r:id="rId1"/>
  <headerFooter>
    <oddHeader>&amp;C&amp;"Segoe UI,Bold"&amp;14March 19, 2024 Presidential Primary Election
Post-Election Audit Report</oddHeader>
  </headerFooter>
  <extLst>
    <ext xmlns:x14="http://schemas.microsoft.com/office/spreadsheetml/2009/9/main" uri="{CCE6A557-97BC-4b89-ADB6-D9C93CAAB3DF}">
      <x14:dataValidations xmlns:xm="http://schemas.microsoft.com/office/excel/2006/main" count="2">
        <x14:dataValidation type="list" allowBlank="1" showInputMessage="1" showErrorMessage="1" xr:uid="{17ADE35E-24E8-45B4-914B-30195C17CA49}">
          <x14:formula1>
            <xm:f>Dropdown!$A$1:$A$3</xm:f>
          </x14:formula1>
          <xm:sqref>C2</xm:sqref>
        </x14:dataValidation>
        <x14:dataValidation type="list" allowBlank="1" showInputMessage="1" showErrorMessage="1" xr:uid="{EF9FC510-8FF5-4137-83F3-F6440DB34614}">
          <x14:formula1>
            <xm:f>Dropdown!C1:C88</xm:f>
          </x14:formula1>
          <xm:sqref>A2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9E3DFB-E045-4B63-B72D-DDED4D1EBAF9}">
  <sheetPr>
    <pageSetUpPr fitToPage="1"/>
  </sheetPr>
  <dimension ref="A1:E202"/>
  <sheetViews>
    <sheetView zoomScaleNormal="100" workbookViewId="0">
      <selection activeCell="C4" sqref="C4"/>
    </sheetView>
  </sheetViews>
  <sheetFormatPr defaultColWidth="8.6640625" defaultRowHeight="14.4" x14ac:dyDescent="0.3"/>
  <cols>
    <col min="1" max="1" width="27.88671875" style="1" customWidth="1"/>
    <col min="2" max="2" width="27.33203125" style="1" customWidth="1"/>
    <col min="3" max="4" width="21" style="1" customWidth="1"/>
    <col min="5" max="5" width="55.109375" style="1" customWidth="1"/>
    <col min="6" max="16384" width="8.6640625" style="1"/>
  </cols>
  <sheetData>
    <row r="1" spans="1:5" ht="60.9" customHeight="1" x14ac:dyDescent="0.85">
      <c r="A1" s="38" t="s">
        <v>40</v>
      </c>
      <c r="B1" s="37">
        <f>'1. Basic Information'!A4</f>
        <v>0</v>
      </c>
      <c r="C1" s="37"/>
      <c r="D1" s="32"/>
      <c r="E1" s="32"/>
    </row>
    <row r="2" spans="1:5" ht="16.8" x14ac:dyDescent="0.4">
      <c r="A2" s="98" t="s">
        <v>161</v>
      </c>
      <c r="B2" s="98"/>
      <c r="C2" s="98"/>
      <c r="D2" s="98"/>
      <c r="E2" s="98"/>
    </row>
    <row r="3" spans="1:5" s="2" customFormat="1" ht="52.5" customHeight="1" x14ac:dyDescent="0.3">
      <c r="A3" s="39" t="s">
        <v>41</v>
      </c>
      <c r="B3" s="40" t="s">
        <v>42</v>
      </c>
      <c r="C3" s="40" t="s">
        <v>45</v>
      </c>
      <c r="D3" s="40" t="s">
        <v>43</v>
      </c>
      <c r="E3" s="41" t="s">
        <v>44</v>
      </c>
    </row>
    <row r="4" spans="1:5" ht="16.8" x14ac:dyDescent="0.4">
      <c r="A4" s="8">
        <f>'4. Results Input'!C2</f>
        <v>0</v>
      </c>
      <c r="B4" s="3" t="s">
        <v>163</v>
      </c>
      <c r="C4" s="3"/>
      <c r="D4" s="5">
        <f>'1. Basic Information'!A4-C4</f>
        <v>0</v>
      </c>
      <c r="E4" s="6" t="str">
        <f>IF(C5=0,"You MUST enter at least 2 units for the form to pass","")</f>
        <v>You MUST enter at least 2 units for the form to pass</v>
      </c>
    </row>
    <row r="5" spans="1:5" ht="16.8" x14ac:dyDescent="0.4">
      <c r="A5" s="8">
        <f>A4</f>
        <v>0</v>
      </c>
      <c r="B5" s="3"/>
      <c r="C5" s="3"/>
      <c r="D5" s="5">
        <f>D4-C5</f>
        <v>0</v>
      </c>
      <c r="E5" s="7" t="str">
        <f>IF(ISBLANK(C5),"",IF(SUM(Table1[[Number of Ballots per Unit ]])&lt;B1,"Select More Units to Audit","STOP - Selection Completed"))</f>
        <v/>
      </c>
    </row>
    <row r="6" spans="1:5" ht="16.8" x14ac:dyDescent="0.4">
      <c r="A6" s="8">
        <f>A5</f>
        <v>0</v>
      </c>
      <c r="B6" s="3"/>
      <c r="C6" s="3"/>
      <c r="D6" s="5">
        <f>D5-C6</f>
        <v>0</v>
      </c>
      <c r="E6" s="7" t="str">
        <f>IF(ISBLANK(C6),"",IF(SUM(Table1[[Number of Ballots per Unit ]])&lt;B1,"Select More Units to Audit","STOP - Selection Completed"))</f>
        <v/>
      </c>
    </row>
    <row r="7" spans="1:5" ht="16.8" x14ac:dyDescent="0.4">
      <c r="A7" s="8">
        <f t="shared" ref="A7:A70" si="0">A6</f>
        <v>0</v>
      </c>
      <c r="B7" s="3" t="s">
        <v>50</v>
      </c>
      <c r="C7" s="3"/>
      <c r="D7" s="5">
        <f t="shared" ref="D7:D70" si="1">D6-C7</f>
        <v>0</v>
      </c>
      <c r="E7" s="7" t="str">
        <f>IF(ISBLANK(C7),"",IF(SUM(Table1[[Number of Ballots per Unit ]])&lt;B1,"Select More Units to Audit","STOP - Selection Completed"))</f>
        <v/>
      </c>
    </row>
    <row r="8" spans="1:5" ht="16.8" x14ac:dyDescent="0.4">
      <c r="A8" s="8">
        <f t="shared" si="0"/>
        <v>0</v>
      </c>
      <c r="B8" s="3" t="s">
        <v>50</v>
      </c>
      <c r="C8" s="3"/>
      <c r="D8" s="5">
        <f t="shared" si="1"/>
        <v>0</v>
      </c>
      <c r="E8" s="7" t="str">
        <f>IF(ISBLANK(C8),"",IF(SUM(Table1[[Number of Ballots per Unit ]])&lt;B1,"Select More Units to Audit","STOP - Selection Completed"))</f>
        <v/>
      </c>
    </row>
    <row r="9" spans="1:5" ht="16.8" x14ac:dyDescent="0.4">
      <c r="A9" s="8">
        <f t="shared" si="0"/>
        <v>0</v>
      </c>
      <c r="B9" s="3" t="s">
        <v>50</v>
      </c>
      <c r="C9" s="3"/>
      <c r="D9" s="5">
        <f t="shared" si="1"/>
        <v>0</v>
      </c>
      <c r="E9" s="7" t="str">
        <f>IF(ISBLANK(C9),"",IF(SUM(Table1[[Number of Ballots per Unit ]])&lt;B1,"Select More Units to Audit","STOP - Selection Completed"))</f>
        <v/>
      </c>
    </row>
    <row r="10" spans="1:5" ht="16.8" x14ac:dyDescent="0.4">
      <c r="A10" s="8">
        <f t="shared" si="0"/>
        <v>0</v>
      </c>
      <c r="B10" s="3" t="s">
        <v>50</v>
      </c>
      <c r="C10" s="3"/>
      <c r="D10" s="5">
        <f t="shared" si="1"/>
        <v>0</v>
      </c>
      <c r="E10" s="7" t="str">
        <f>IF(ISBLANK(C10),"",IF(SUM(Table1[[Number of Ballots per Unit ]])&lt;B1,"Select More Units to Audit","STOP - Selection Completed"))</f>
        <v/>
      </c>
    </row>
    <row r="11" spans="1:5" ht="16.8" x14ac:dyDescent="0.4">
      <c r="A11" s="8">
        <f t="shared" si="0"/>
        <v>0</v>
      </c>
      <c r="B11" s="3" t="s">
        <v>50</v>
      </c>
      <c r="C11" s="3"/>
      <c r="D11" s="5">
        <f t="shared" si="1"/>
        <v>0</v>
      </c>
      <c r="E11" s="7" t="str">
        <f>IF(ISBLANK(C11),"",IF(SUM(Table1[[Number of Ballots per Unit ]])&lt;B1,"Select More Units to Audit","STOP - Selection Completed"))</f>
        <v/>
      </c>
    </row>
    <row r="12" spans="1:5" ht="16.8" x14ac:dyDescent="0.4">
      <c r="A12" s="8">
        <f t="shared" si="0"/>
        <v>0</v>
      </c>
      <c r="B12" s="3" t="s">
        <v>50</v>
      </c>
      <c r="C12" s="3"/>
      <c r="D12" s="5">
        <f t="shared" si="1"/>
        <v>0</v>
      </c>
      <c r="E12" s="7" t="str">
        <f>IF(ISBLANK(C12),"",IF(SUM(Table1[[Number of Ballots per Unit ]])&lt;B1,"Select More Units to Audit","STOP - Selection Completed"))</f>
        <v/>
      </c>
    </row>
    <row r="13" spans="1:5" ht="16.8" x14ac:dyDescent="0.4">
      <c r="A13" s="8">
        <f t="shared" si="0"/>
        <v>0</v>
      </c>
      <c r="B13" s="3" t="s">
        <v>50</v>
      </c>
      <c r="C13" s="3"/>
      <c r="D13" s="5">
        <f t="shared" si="1"/>
        <v>0</v>
      </c>
      <c r="E13" s="7" t="str">
        <f>IF(ISBLANK(C13),"",IF(SUM(Table1[[Number of Ballots per Unit ]])&lt;B1,"Select More Units to Audit","STOP - Selection Completed"))</f>
        <v/>
      </c>
    </row>
    <row r="14" spans="1:5" ht="16.8" x14ac:dyDescent="0.4">
      <c r="A14" s="8">
        <f t="shared" si="0"/>
        <v>0</v>
      </c>
      <c r="B14" s="3" t="s">
        <v>50</v>
      </c>
      <c r="C14" s="3"/>
      <c r="D14" s="5">
        <f t="shared" si="1"/>
        <v>0</v>
      </c>
      <c r="E14" s="7" t="str">
        <f>IF(ISBLANK(C14),"",IF(SUM(Table1[[Number of Ballots per Unit ]])&lt;B1,"Select More Units to Audit","STOP - Selection Completed"))</f>
        <v/>
      </c>
    </row>
    <row r="15" spans="1:5" ht="16.8" x14ac:dyDescent="0.4">
      <c r="A15" s="8">
        <f t="shared" si="0"/>
        <v>0</v>
      </c>
      <c r="B15" s="3" t="s">
        <v>50</v>
      </c>
      <c r="C15" s="3"/>
      <c r="D15" s="5">
        <f t="shared" si="1"/>
        <v>0</v>
      </c>
      <c r="E15" s="7" t="str">
        <f>IF(ISBLANK(C15),"",IF(SUM(Table1[[Number of Ballots per Unit ]])&lt;B1,"Select More Units to Audit","STOP - Selection Completed"))</f>
        <v/>
      </c>
    </row>
    <row r="16" spans="1:5" ht="16.8" x14ac:dyDescent="0.4">
      <c r="A16" s="8">
        <f t="shared" si="0"/>
        <v>0</v>
      </c>
      <c r="B16" s="3" t="s">
        <v>50</v>
      </c>
      <c r="C16" s="3"/>
      <c r="D16" s="5">
        <f t="shared" si="1"/>
        <v>0</v>
      </c>
      <c r="E16" s="7" t="str">
        <f>IF(ISBLANK(C16),"",IF(SUM(Table1[[Number of Ballots per Unit ]])&lt;B1,"Select More Units to Audit","STOP - Selection Completed"))</f>
        <v/>
      </c>
    </row>
    <row r="17" spans="1:5" ht="16.8" x14ac:dyDescent="0.4">
      <c r="A17" s="8">
        <f t="shared" si="0"/>
        <v>0</v>
      </c>
      <c r="B17" s="3" t="s">
        <v>50</v>
      </c>
      <c r="C17" s="3"/>
      <c r="D17" s="5">
        <f t="shared" si="1"/>
        <v>0</v>
      </c>
      <c r="E17" s="7" t="str">
        <f>IF(ISBLANK(C17),"",IF(SUM(Table1[[Number of Ballots per Unit ]])&lt;B1,"Select More Units to Audit","STOP - Selection Completed"))</f>
        <v/>
      </c>
    </row>
    <row r="18" spans="1:5" ht="16.8" x14ac:dyDescent="0.4">
      <c r="A18" s="8">
        <f t="shared" si="0"/>
        <v>0</v>
      </c>
      <c r="B18" s="3" t="s">
        <v>50</v>
      </c>
      <c r="C18" s="3"/>
      <c r="D18" s="5">
        <f t="shared" si="1"/>
        <v>0</v>
      </c>
      <c r="E18" s="7" t="str">
        <f>IF(ISBLANK(C18),"",IF(SUM(Table1[[Number of Ballots per Unit ]])&lt;B1,"Select More Units to Audit","STOP - Selection Completed"))</f>
        <v/>
      </c>
    </row>
    <row r="19" spans="1:5" ht="16.8" x14ac:dyDescent="0.4">
      <c r="A19" s="8">
        <f t="shared" si="0"/>
        <v>0</v>
      </c>
      <c r="B19" s="3" t="s">
        <v>50</v>
      </c>
      <c r="C19" s="3"/>
      <c r="D19" s="5">
        <f t="shared" si="1"/>
        <v>0</v>
      </c>
      <c r="E19" s="7" t="str">
        <f>IF(ISBLANK(C19),"",IF(SUM(Table1[[Number of Ballots per Unit ]])&lt;B1,"Select More Units to Audit","STOP - Selection Completed"))</f>
        <v/>
      </c>
    </row>
    <row r="20" spans="1:5" ht="16.8" x14ac:dyDescent="0.4">
      <c r="A20" s="8">
        <f t="shared" si="0"/>
        <v>0</v>
      </c>
      <c r="B20" s="3" t="s">
        <v>50</v>
      </c>
      <c r="C20" s="3"/>
      <c r="D20" s="5">
        <f t="shared" si="1"/>
        <v>0</v>
      </c>
      <c r="E20" s="7" t="str">
        <f>IF(ISBLANK(C20),"",IF(SUM(Table1[[Number of Ballots per Unit ]])&lt;B1,"Select More Units to Audit","STOP - Selection Completed"))</f>
        <v/>
      </c>
    </row>
    <row r="21" spans="1:5" ht="16.8" x14ac:dyDescent="0.4">
      <c r="A21" s="8">
        <f t="shared" si="0"/>
        <v>0</v>
      </c>
      <c r="B21" s="3" t="s">
        <v>50</v>
      </c>
      <c r="C21" s="3"/>
      <c r="D21" s="5">
        <f t="shared" si="1"/>
        <v>0</v>
      </c>
      <c r="E21" s="7" t="str">
        <f>IF(ISBLANK(C21),"",IF(SUM(Table1[[Number of Ballots per Unit ]])&lt;B1,"Select More Units to Audit","STOP - Selection Completed"))</f>
        <v/>
      </c>
    </row>
    <row r="22" spans="1:5" ht="16.8" x14ac:dyDescent="0.4">
      <c r="A22" s="8">
        <f t="shared" si="0"/>
        <v>0</v>
      </c>
      <c r="B22" s="3" t="s">
        <v>50</v>
      </c>
      <c r="C22" s="3"/>
      <c r="D22" s="5">
        <f t="shared" si="1"/>
        <v>0</v>
      </c>
      <c r="E22" s="7" t="str">
        <f>IF(ISBLANK(C22),"",IF(SUM(Table1[[Number of Ballots per Unit ]])&lt;B1,"Select More Units to Audit","STOP - Selection Completed"))</f>
        <v/>
      </c>
    </row>
    <row r="23" spans="1:5" ht="16.8" x14ac:dyDescent="0.4">
      <c r="A23" s="8">
        <f t="shared" si="0"/>
        <v>0</v>
      </c>
      <c r="B23" s="3" t="s">
        <v>50</v>
      </c>
      <c r="C23" s="3"/>
      <c r="D23" s="5">
        <f t="shared" si="1"/>
        <v>0</v>
      </c>
      <c r="E23" s="7" t="str">
        <f>IF(ISBLANK(C23),"",IF(SUM(Table1[[Number of Ballots per Unit ]])&lt;B1,"Select More Units to Audit","STOP - Selection Completed"))</f>
        <v/>
      </c>
    </row>
    <row r="24" spans="1:5" ht="16.8" x14ac:dyDescent="0.4">
      <c r="A24" s="8">
        <f t="shared" si="0"/>
        <v>0</v>
      </c>
      <c r="B24" s="3" t="s">
        <v>50</v>
      </c>
      <c r="C24" s="3"/>
      <c r="D24" s="5">
        <f t="shared" si="1"/>
        <v>0</v>
      </c>
      <c r="E24" s="7" t="str">
        <f>IF(ISBLANK(C24),"",IF(SUM(Table1[[Number of Ballots per Unit ]])&lt;B1,"Select More Units to Audit","STOP - Selection Completed"))</f>
        <v/>
      </c>
    </row>
    <row r="25" spans="1:5" ht="16.8" x14ac:dyDescent="0.4">
      <c r="A25" s="8">
        <f t="shared" si="0"/>
        <v>0</v>
      </c>
      <c r="B25" s="3" t="s">
        <v>50</v>
      </c>
      <c r="C25" s="3"/>
      <c r="D25" s="5">
        <f t="shared" si="1"/>
        <v>0</v>
      </c>
      <c r="E25" s="7" t="str">
        <f>IF(ISBLANK(C25),"",IF(SUM(Table1[[Number of Ballots per Unit ]])&lt;B1,"Select More Units to Audit","STOP - Selection Completed"))</f>
        <v/>
      </c>
    </row>
    <row r="26" spans="1:5" ht="16.8" x14ac:dyDescent="0.4">
      <c r="A26" s="8">
        <f t="shared" si="0"/>
        <v>0</v>
      </c>
      <c r="B26" s="3" t="s">
        <v>50</v>
      </c>
      <c r="C26" s="3"/>
      <c r="D26" s="5">
        <f t="shared" si="1"/>
        <v>0</v>
      </c>
      <c r="E26" s="7" t="str">
        <f>IF(ISBLANK(C26),"",IF(SUM(Table1[[Number of Ballots per Unit ]])&lt;B1,"Select More Units to Audit","STOP - Selection Completed"))</f>
        <v/>
      </c>
    </row>
    <row r="27" spans="1:5" ht="16.8" x14ac:dyDescent="0.4">
      <c r="A27" s="8">
        <f t="shared" si="0"/>
        <v>0</v>
      </c>
      <c r="B27" s="3" t="s">
        <v>50</v>
      </c>
      <c r="C27" s="3"/>
      <c r="D27" s="5">
        <f t="shared" si="1"/>
        <v>0</v>
      </c>
      <c r="E27" s="7" t="str">
        <f>IF(ISBLANK(C27),"",IF(SUM(Table1[[Number of Ballots per Unit ]])&lt;B1,"Select More Units to Audit","STOP - Selection Completed"))</f>
        <v/>
      </c>
    </row>
    <row r="28" spans="1:5" ht="16.8" x14ac:dyDescent="0.4">
      <c r="A28" s="8">
        <f t="shared" si="0"/>
        <v>0</v>
      </c>
      <c r="B28" s="3" t="s">
        <v>50</v>
      </c>
      <c r="C28" s="3"/>
      <c r="D28" s="5">
        <f t="shared" si="1"/>
        <v>0</v>
      </c>
      <c r="E28" s="7" t="str">
        <f>IF(ISBLANK(C28),"",IF(SUM(Table1[[Number of Ballots per Unit ]])&lt;B1,"Select More Units to Audit","STOP - Selection Completed"))</f>
        <v/>
      </c>
    </row>
    <row r="29" spans="1:5" ht="16.8" x14ac:dyDescent="0.4">
      <c r="A29" s="8">
        <f t="shared" si="0"/>
        <v>0</v>
      </c>
      <c r="B29" s="3" t="s">
        <v>50</v>
      </c>
      <c r="C29" s="3"/>
      <c r="D29" s="5">
        <f t="shared" si="1"/>
        <v>0</v>
      </c>
      <c r="E29" s="7" t="str">
        <f>IF(ISBLANK(C29),"",IF(SUM(Table1[[Number of Ballots per Unit ]])&lt;B1,"Select More Units to Audit","STOP - Selection Completed"))</f>
        <v/>
      </c>
    </row>
    <row r="30" spans="1:5" ht="16.8" x14ac:dyDescent="0.4">
      <c r="A30" s="8">
        <f t="shared" si="0"/>
        <v>0</v>
      </c>
      <c r="B30" s="3" t="s">
        <v>50</v>
      </c>
      <c r="C30" s="3"/>
      <c r="D30" s="5">
        <f t="shared" si="1"/>
        <v>0</v>
      </c>
      <c r="E30" s="7" t="str">
        <f>IF(ISBLANK(C30),"",IF(SUM(Table1[[Number of Ballots per Unit ]])&lt;B1,"Select More Units to Audit","STOP - Selection Completed"))</f>
        <v/>
      </c>
    </row>
    <row r="31" spans="1:5" ht="16.8" x14ac:dyDescent="0.4">
      <c r="A31" s="8">
        <f t="shared" si="0"/>
        <v>0</v>
      </c>
      <c r="B31" s="3" t="s">
        <v>50</v>
      </c>
      <c r="C31" s="3"/>
      <c r="D31" s="5">
        <f t="shared" si="1"/>
        <v>0</v>
      </c>
      <c r="E31" s="7" t="str">
        <f>IF(ISBLANK(C31),"",IF(SUM(Table1[[Number of Ballots per Unit ]])&lt;B1,"Select More Units to Audit","STOP - Selection Completed"))</f>
        <v/>
      </c>
    </row>
    <row r="32" spans="1:5" ht="16.8" x14ac:dyDescent="0.4">
      <c r="A32" s="8">
        <f t="shared" si="0"/>
        <v>0</v>
      </c>
      <c r="B32" s="3" t="s">
        <v>50</v>
      </c>
      <c r="C32" s="3"/>
      <c r="D32" s="5">
        <f t="shared" si="1"/>
        <v>0</v>
      </c>
      <c r="E32" s="7" t="str">
        <f>IF(ISBLANK(C32),"",IF(SUM(Table1[[Number of Ballots per Unit ]])&lt;B1,"Select More Units to Audit","STOP - Selection Completed"))</f>
        <v/>
      </c>
    </row>
    <row r="33" spans="1:5" ht="16.8" x14ac:dyDescent="0.4">
      <c r="A33" s="8">
        <f t="shared" si="0"/>
        <v>0</v>
      </c>
      <c r="B33" s="3" t="s">
        <v>50</v>
      </c>
      <c r="C33" s="3"/>
      <c r="D33" s="5">
        <f t="shared" si="1"/>
        <v>0</v>
      </c>
      <c r="E33" s="7" t="str">
        <f>IF(ISBLANK(C33),"",IF(SUM(Table1[[Number of Ballots per Unit ]])&lt;B1,"Select More Units to Audit","STOP - Selection Completed"))</f>
        <v/>
      </c>
    </row>
    <row r="34" spans="1:5" ht="16.8" x14ac:dyDescent="0.4">
      <c r="A34" s="8">
        <f t="shared" si="0"/>
        <v>0</v>
      </c>
      <c r="B34" s="3" t="s">
        <v>50</v>
      </c>
      <c r="C34" s="3"/>
      <c r="D34" s="5">
        <f t="shared" si="1"/>
        <v>0</v>
      </c>
      <c r="E34" s="7" t="str">
        <f>IF(ISBLANK(C34),"",IF(SUM(Table1[[Number of Ballots per Unit ]])&lt;B1,"Select More Units to Audit","STOP - Selection Completed"))</f>
        <v/>
      </c>
    </row>
    <row r="35" spans="1:5" ht="16.8" x14ac:dyDescent="0.4">
      <c r="A35" s="8">
        <f t="shared" si="0"/>
        <v>0</v>
      </c>
      <c r="B35" s="3" t="s">
        <v>50</v>
      </c>
      <c r="C35" s="3"/>
      <c r="D35" s="5">
        <f t="shared" si="1"/>
        <v>0</v>
      </c>
      <c r="E35" s="7" t="str">
        <f>IF(ISBLANK(C35),"",IF(SUM(Table1[[Number of Ballots per Unit ]])&lt;B1,"Select More Units to Audit","STOP - Selection Completed"))</f>
        <v/>
      </c>
    </row>
    <row r="36" spans="1:5" ht="16.8" x14ac:dyDescent="0.4">
      <c r="A36" s="8">
        <f t="shared" si="0"/>
        <v>0</v>
      </c>
      <c r="B36" s="3" t="s">
        <v>50</v>
      </c>
      <c r="C36" s="3"/>
      <c r="D36" s="5">
        <f t="shared" si="1"/>
        <v>0</v>
      </c>
      <c r="E36" s="7" t="str">
        <f>IF(ISBLANK(C36),"",IF(SUM(Table1[[Number of Ballots per Unit ]])&lt;B1,"Select More Units to Audit","STOP - Selection Completed"))</f>
        <v/>
      </c>
    </row>
    <row r="37" spans="1:5" ht="16.8" x14ac:dyDescent="0.4">
      <c r="A37" s="8">
        <f t="shared" si="0"/>
        <v>0</v>
      </c>
      <c r="B37" s="3" t="s">
        <v>50</v>
      </c>
      <c r="C37" s="3"/>
      <c r="D37" s="5">
        <f t="shared" si="1"/>
        <v>0</v>
      </c>
      <c r="E37" s="7" t="str">
        <f>IF(ISBLANK(C37),"",IF(SUM(Table1[[Number of Ballots per Unit ]])&lt;B1,"Select More Units to Audit","STOP - Selection Completed"))</f>
        <v/>
      </c>
    </row>
    <row r="38" spans="1:5" ht="16.8" x14ac:dyDescent="0.4">
      <c r="A38" s="8">
        <f t="shared" si="0"/>
        <v>0</v>
      </c>
      <c r="B38" s="3" t="s">
        <v>50</v>
      </c>
      <c r="C38" s="3"/>
      <c r="D38" s="5">
        <f t="shared" si="1"/>
        <v>0</v>
      </c>
      <c r="E38" s="7" t="str">
        <f>IF(ISBLANK(C38),"",IF(SUM(Table1[[Number of Ballots per Unit ]])&lt;B1,"Select More Units to Audit","STOP - Selection Completed"))</f>
        <v/>
      </c>
    </row>
    <row r="39" spans="1:5" ht="16.8" x14ac:dyDescent="0.4">
      <c r="A39" s="8">
        <f t="shared" si="0"/>
        <v>0</v>
      </c>
      <c r="B39" s="3" t="s">
        <v>50</v>
      </c>
      <c r="C39" s="3"/>
      <c r="D39" s="5">
        <f t="shared" si="1"/>
        <v>0</v>
      </c>
      <c r="E39" s="7" t="str">
        <f>IF(ISBLANK(C39),"",IF(SUM(Table1[[Number of Ballots per Unit ]])&lt;B1,"Select More Units to Audit","STOP - Selection Completed"))</f>
        <v/>
      </c>
    </row>
    <row r="40" spans="1:5" ht="16.8" x14ac:dyDescent="0.4">
      <c r="A40" s="8">
        <f t="shared" si="0"/>
        <v>0</v>
      </c>
      <c r="B40" s="3" t="s">
        <v>50</v>
      </c>
      <c r="C40" s="3"/>
      <c r="D40" s="5">
        <f t="shared" si="1"/>
        <v>0</v>
      </c>
      <c r="E40" s="7" t="str">
        <f>IF(ISBLANK(C40),"",IF(SUM(Table1[[Number of Ballots per Unit ]])&lt;B1,"Select More Units to Audit","STOP - Selection Completed"))</f>
        <v/>
      </c>
    </row>
    <row r="41" spans="1:5" ht="16.8" x14ac:dyDescent="0.4">
      <c r="A41" s="8">
        <f t="shared" si="0"/>
        <v>0</v>
      </c>
      <c r="B41" s="3" t="s">
        <v>50</v>
      </c>
      <c r="C41" s="3"/>
      <c r="D41" s="5">
        <f t="shared" si="1"/>
        <v>0</v>
      </c>
      <c r="E41" s="7" t="str">
        <f>IF(ISBLANK(C41),"",IF(SUM(Table1[[Number of Ballots per Unit ]])&lt;B1,"Select More Units to Audit","STOP - Selection Completed"))</f>
        <v/>
      </c>
    </row>
    <row r="42" spans="1:5" ht="16.8" x14ac:dyDescent="0.4">
      <c r="A42" s="8">
        <f t="shared" si="0"/>
        <v>0</v>
      </c>
      <c r="B42" s="3" t="s">
        <v>50</v>
      </c>
      <c r="C42" s="3"/>
      <c r="D42" s="5">
        <f t="shared" si="1"/>
        <v>0</v>
      </c>
      <c r="E42" s="7" t="str">
        <f>IF(ISBLANK(C42),"",IF(SUM(Table1[[Number of Ballots per Unit ]])&lt;B1,"Select More Units to Audit","STOP - Selection Completed"))</f>
        <v/>
      </c>
    </row>
    <row r="43" spans="1:5" ht="16.8" x14ac:dyDescent="0.4">
      <c r="A43" s="8">
        <f t="shared" si="0"/>
        <v>0</v>
      </c>
      <c r="B43" s="3" t="s">
        <v>50</v>
      </c>
      <c r="C43" s="3"/>
      <c r="D43" s="5">
        <f t="shared" si="1"/>
        <v>0</v>
      </c>
      <c r="E43" s="7" t="str">
        <f>IF(ISBLANK(C43),"",IF(SUM(Table1[[Number of Ballots per Unit ]])&lt;B1,"Select More Units to Audit","STOP - Selection Completed"))</f>
        <v/>
      </c>
    </row>
    <row r="44" spans="1:5" ht="16.8" x14ac:dyDescent="0.4">
      <c r="A44" s="8">
        <f t="shared" si="0"/>
        <v>0</v>
      </c>
      <c r="B44" s="3" t="s">
        <v>50</v>
      </c>
      <c r="C44" s="3"/>
      <c r="D44" s="5">
        <f t="shared" si="1"/>
        <v>0</v>
      </c>
      <c r="E44" s="7" t="str">
        <f>IF(ISBLANK(C44),"",IF(SUM(Table1[[Number of Ballots per Unit ]])&lt;B1,"Select More Units to Audit","STOP - Selection Completed"))</f>
        <v/>
      </c>
    </row>
    <row r="45" spans="1:5" ht="16.8" x14ac:dyDescent="0.4">
      <c r="A45" s="8">
        <f t="shared" si="0"/>
        <v>0</v>
      </c>
      <c r="B45" s="3" t="s">
        <v>50</v>
      </c>
      <c r="C45" s="3"/>
      <c r="D45" s="5">
        <f t="shared" si="1"/>
        <v>0</v>
      </c>
      <c r="E45" s="7" t="str">
        <f>IF(ISBLANK(C45),"",IF(SUM(Table1[[Number of Ballots per Unit ]])&lt;B1,"Select More Units to Audit","STOP - Selection Completed"))</f>
        <v/>
      </c>
    </row>
    <row r="46" spans="1:5" ht="16.8" x14ac:dyDescent="0.4">
      <c r="A46" s="8">
        <f t="shared" si="0"/>
        <v>0</v>
      </c>
      <c r="B46" s="3" t="s">
        <v>50</v>
      </c>
      <c r="C46" s="3"/>
      <c r="D46" s="5">
        <f t="shared" si="1"/>
        <v>0</v>
      </c>
      <c r="E46" s="7" t="str">
        <f>IF(ISBLANK(C46),"",IF(SUM(Table1[[Number of Ballots per Unit ]])&lt;B1,"Select More Units to Audit","STOP - Selection Completed"))</f>
        <v/>
      </c>
    </row>
    <row r="47" spans="1:5" ht="16.8" x14ac:dyDescent="0.4">
      <c r="A47" s="8">
        <f t="shared" si="0"/>
        <v>0</v>
      </c>
      <c r="B47" s="3" t="s">
        <v>50</v>
      </c>
      <c r="C47" s="3"/>
      <c r="D47" s="5">
        <f t="shared" si="1"/>
        <v>0</v>
      </c>
      <c r="E47" s="7" t="str">
        <f>IF(ISBLANK(C47),"",IF(SUM(Table1[[Number of Ballots per Unit ]])&lt;B1,"Select More Units to Audit","STOP - Selection Completed"))</f>
        <v/>
      </c>
    </row>
    <row r="48" spans="1:5" ht="16.8" x14ac:dyDescent="0.4">
      <c r="A48" s="8">
        <f t="shared" si="0"/>
        <v>0</v>
      </c>
      <c r="B48" s="3" t="s">
        <v>50</v>
      </c>
      <c r="C48" s="3"/>
      <c r="D48" s="5">
        <f t="shared" si="1"/>
        <v>0</v>
      </c>
      <c r="E48" s="7" t="str">
        <f>IF(ISBLANK(C48),"",IF(SUM(Table1[[Number of Ballots per Unit ]])&lt;B1,"Select More Units to Audit","STOP - Selection Completed"))</f>
        <v/>
      </c>
    </row>
    <row r="49" spans="1:5" ht="16.8" x14ac:dyDescent="0.4">
      <c r="A49" s="8">
        <f t="shared" si="0"/>
        <v>0</v>
      </c>
      <c r="B49" s="3" t="s">
        <v>50</v>
      </c>
      <c r="C49" s="3"/>
      <c r="D49" s="5">
        <f t="shared" si="1"/>
        <v>0</v>
      </c>
      <c r="E49" s="7" t="str">
        <f>IF(ISBLANK(C49),"",IF(SUM(Table1[[Number of Ballots per Unit ]])&lt;B1,"Select More Units to Audit","STOP - Selection Completed"))</f>
        <v/>
      </c>
    </row>
    <row r="50" spans="1:5" ht="16.8" x14ac:dyDescent="0.4">
      <c r="A50" s="8">
        <f t="shared" si="0"/>
        <v>0</v>
      </c>
      <c r="B50" s="3" t="s">
        <v>50</v>
      </c>
      <c r="C50" s="3"/>
      <c r="D50" s="5">
        <f t="shared" si="1"/>
        <v>0</v>
      </c>
      <c r="E50" s="7" t="str">
        <f>IF(ISBLANK(C50),"",IF(SUM(Table1[[Number of Ballots per Unit ]])&lt;B1,"Select More Units to Audit","STOP - Selection Completed"))</f>
        <v/>
      </c>
    </row>
    <row r="51" spans="1:5" ht="16.8" x14ac:dyDescent="0.4">
      <c r="A51" s="8">
        <f t="shared" si="0"/>
        <v>0</v>
      </c>
      <c r="B51" s="3" t="s">
        <v>50</v>
      </c>
      <c r="C51" s="3"/>
      <c r="D51" s="5">
        <f t="shared" si="1"/>
        <v>0</v>
      </c>
      <c r="E51" s="7" t="str">
        <f>IF(ISBLANK(C51),"",IF(SUM(Table1[[Number of Ballots per Unit ]])&lt;B1,"Select More Units to Audit","STOP - Selection Completed"))</f>
        <v/>
      </c>
    </row>
    <row r="52" spans="1:5" ht="16.8" x14ac:dyDescent="0.4">
      <c r="A52" s="8">
        <f t="shared" si="0"/>
        <v>0</v>
      </c>
      <c r="B52" s="3" t="s">
        <v>50</v>
      </c>
      <c r="C52" s="3"/>
      <c r="D52" s="5">
        <f t="shared" si="1"/>
        <v>0</v>
      </c>
      <c r="E52" s="7" t="str">
        <f>IF(ISBLANK(C52),"",IF(SUM(Table1[[Number of Ballots per Unit ]])&lt;B1,"Select More Units to Audit","STOP - Selection Completed"))</f>
        <v/>
      </c>
    </row>
    <row r="53" spans="1:5" ht="16.8" x14ac:dyDescent="0.4">
      <c r="A53" s="8">
        <f t="shared" si="0"/>
        <v>0</v>
      </c>
      <c r="B53" s="3" t="s">
        <v>50</v>
      </c>
      <c r="C53" s="3"/>
      <c r="D53" s="5">
        <f t="shared" si="1"/>
        <v>0</v>
      </c>
      <c r="E53" s="7" t="str">
        <f>IF(ISBLANK(C53),"",IF(SUM(Table1[[Number of Ballots per Unit ]])&lt;B1,"Select More Units to Audit","STOP - Selection Completed"))</f>
        <v/>
      </c>
    </row>
    <row r="54" spans="1:5" ht="16.8" x14ac:dyDescent="0.4">
      <c r="A54" s="8">
        <f t="shared" si="0"/>
        <v>0</v>
      </c>
      <c r="B54" s="3" t="s">
        <v>50</v>
      </c>
      <c r="C54" s="3"/>
      <c r="D54" s="5">
        <f t="shared" si="1"/>
        <v>0</v>
      </c>
      <c r="E54" s="7" t="str">
        <f>IF(ISBLANK(C54),"",IF(SUM(Table1[[Number of Ballots per Unit ]])&lt;B1,"Select More Units to Audit","STOP - Selection Completed"))</f>
        <v/>
      </c>
    </row>
    <row r="55" spans="1:5" ht="16.8" x14ac:dyDescent="0.4">
      <c r="A55" s="8">
        <f t="shared" si="0"/>
        <v>0</v>
      </c>
      <c r="B55" s="3" t="s">
        <v>50</v>
      </c>
      <c r="C55" s="3"/>
      <c r="D55" s="5">
        <f t="shared" si="1"/>
        <v>0</v>
      </c>
      <c r="E55" s="7" t="str">
        <f>IF(ISBLANK(C55),"",IF(SUM(Table1[[Number of Ballots per Unit ]])&lt;B1,"Select More Units to Audit","STOP - Selection Completed"))</f>
        <v/>
      </c>
    </row>
    <row r="56" spans="1:5" ht="16.8" x14ac:dyDescent="0.4">
      <c r="A56" s="8">
        <f t="shared" si="0"/>
        <v>0</v>
      </c>
      <c r="B56" s="3" t="s">
        <v>50</v>
      </c>
      <c r="C56" s="3"/>
      <c r="D56" s="5">
        <f t="shared" si="1"/>
        <v>0</v>
      </c>
      <c r="E56" s="7" t="str">
        <f>IF(ISBLANK(C56),"",IF(SUM(Table1[[Number of Ballots per Unit ]])&lt;B1,"Select More Units to Audit","STOP - Selection Completed"))</f>
        <v/>
      </c>
    </row>
    <row r="57" spans="1:5" ht="16.8" x14ac:dyDescent="0.4">
      <c r="A57" s="8">
        <f t="shared" si="0"/>
        <v>0</v>
      </c>
      <c r="B57" s="3" t="s">
        <v>50</v>
      </c>
      <c r="C57" s="3"/>
      <c r="D57" s="5">
        <f t="shared" si="1"/>
        <v>0</v>
      </c>
      <c r="E57" s="7" t="str">
        <f>IF(ISBLANK(C57),"",IF(SUM(Table1[[Number of Ballots per Unit ]])&lt;B1,"Select More Units to Audit","STOP - Selection Completed"))</f>
        <v/>
      </c>
    </row>
    <row r="58" spans="1:5" ht="16.8" x14ac:dyDescent="0.4">
      <c r="A58" s="8">
        <f t="shared" si="0"/>
        <v>0</v>
      </c>
      <c r="B58" s="3" t="s">
        <v>50</v>
      </c>
      <c r="C58" s="3"/>
      <c r="D58" s="5">
        <f t="shared" si="1"/>
        <v>0</v>
      </c>
      <c r="E58" s="7" t="str">
        <f>IF(ISBLANK(C58),"",IF(SUM(Table1[[Number of Ballots per Unit ]])&lt;B1,"Select More Units to Audit","STOP - Selection Completed"))</f>
        <v/>
      </c>
    </row>
    <row r="59" spans="1:5" ht="16.8" x14ac:dyDescent="0.4">
      <c r="A59" s="8">
        <f t="shared" si="0"/>
        <v>0</v>
      </c>
      <c r="B59" s="3" t="s">
        <v>50</v>
      </c>
      <c r="C59" s="3"/>
      <c r="D59" s="5">
        <f t="shared" si="1"/>
        <v>0</v>
      </c>
      <c r="E59" s="7" t="str">
        <f>IF(ISBLANK(C59),"",IF(SUM(Table1[[Number of Ballots per Unit ]])&lt;B1,"Select More Units to Audit","STOP - Selection Completed"))</f>
        <v/>
      </c>
    </row>
    <row r="60" spans="1:5" ht="16.8" x14ac:dyDescent="0.4">
      <c r="A60" s="8">
        <f t="shared" si="0"/>
        <v>0</v>
      </c>
      <c r="B60" s="3" t="s">
        <v>50</v>
      </c>
      <c r="C60" s="3"/>
      <c r="D60" s="5">
        <f t="shared" si="1"/>
        <v>0</v>
      </c>
      <c r="E60" s="7" t="str">
        <f>IF(ISBLANK(C60),"",IF(SUM(Table1[[Number of Ballots per Unit ]])&lt;B1,"Select More Units to Audit","STOP - Selection Completed"))</f>
        <v/>
      </c>
    </row>
    <row r="61" spans="1:5" ht="16.8" x14ac:dyDescent="0.4">
      <c r="A61" s="8">
        <f t="shared" si="0"/>
        <v>0</v>
      </c>
      <c r="B61" s="3" t="s">
        <v>50</v>
      </c>
      <c r="C61" s="3"/>
      <c r="D61" s="5">
        <f t="shared" si="1"/>
        <v>0</v>
      </c>
      <c r="E61" s="7" t="str">
        <f>IF(ISBLANK(C61),"",IF(SUM(Table1[[Number of Ballots per Unit ]])&lt;B1,"Select More Units to Audit","STOP - Selection Completed"))</f>
        <v/>
      </c>
    </row>
    <row r="62" spans="1:5" ht="16.8" x14ac:dyDescent="0.4">
      <c r="A62" s="8">
        <f t="shared" si="0"/>
        <v>0</v>
      </c>
      <c r="B62" s="3" t="s">
        <v>50</v>
      </c>
      <c r="C62" s="3"/>
      <c r="D62" s="5">
        <f t="shared" si="1"/>
        <v>0</v>
      </c>
      <c r="E62" s="7" t="str">
        <f>IF(ISBLANK(C62),"",IF(SUM(Table1[[Number of Ballots per Unit ]])&lt;B1,"Select More Units to Audit","STOP - Selection Completed"))</f>
        <v/>
      </c>
    </row>
    <row r="63" spans="1:5" ht="16.8" x14ac:dyDescent="0.4">
      <c r="A63" s="8">
        <f t="shared" si="0"/>
        <v>0</v>
      </c>
      <c r="B63" s="3" t="s">
        <v>50</v>
      </c>
      <c r="C63" s="3"/>
      <c r="D63" s="5">
        <f t="shared" si="1"/>
        <v>0</v>
      </c>
      <c r="E63" s="7" t="str">
        <f>IF(ISBLANK(C63),"",IF(SUM(Table1[[Number of Ballots per Unit ]])&lt;B1,"Select More Units to Audit","STOP - Selection Completed"))</f>
        <v/>
      </c>
    </row>
    <row r="64" spans="1:5" ht="16.8" x14ac:dyDescent="0.4">
      <c r="A64" s="8">
        <f t="shared" si="0"/>
        <v>0</v>
      </c>
      <c r="B64" s="3" t="s">
        <v>50</v>
      </c>
      <c r="C64" s="3"/>
      <c r="D64" s="5">
        <f t="shared" si="1"/>
        <v>0</v>
      </c>
      <c r="E64" s="7" t="str">
        <f>IF(ISBLANK(C64),"",IF(SUM(Table1[[Number of Ballots per Unit ]])&lt;B1,"Select More Units to Audit","STOP - Selection Completed"))</f>
        <v/>
      </c>
    </row>
    <row r="65" spans="1:5" ht="16.8" x14ac:dyDescent="0.4">
      <c r="A65" s="8">
        <f t="shared" si="0"/>
        <v>0</v>
      </c>
      <c r="B65" s="3" t="s">
        <v>50</v>
      </c>
      <c r="C65" s="3"/>
      <c r="D65" s="5">
        <f t="shared" si="1"/>
        <v>0</v>
      </c>
      <c r="E65" s="7" t="str">
        <f>IF(ISBLANK(C65),"",IF(SUM(Table1[[Number of Ballots per Unit ]])&lt;B1,"Select More Units to Audit","STOP - Selection Completed"))</f>
        <v/>
      </c>
    </row>
    <row r="66" spans="1:5" ht="16.8" x14ac:dyDescent="0.4">
      <c r="A66" s="8">
        <f t="shared" si="0"/>
        <v>0</v>
      </c>
      <c r="B66" s="3" t="s">
        <v>50</v>
      </c>
      <c r="C66" s="3"/>
      <c r="D66" s="5">
        <f t="shared" si="1"/>
        <v>0</v>
      </c>
      <c r="E66" s="7" t="str">
        <f>IF(ISBLANK(C66),"",IF(SUM(Table1[[Number of Ballots per Unit ]])&lt;B1,"Select More Units to Audit","STOP - Selection Completed"))</f>
        <v/>
      </c>
    </row>
    <row r="67" spans="1:5" ht="16.8" x14ac:dyDescent="0.4">
      <c r="A67" s="8">
        <f t="shared" si="0"/>
        <v>0</v>
      </c>
      <c r="B67" s="3" t="s">
        <v>50</v>
      </c>
      <c r="C67" s="3"/>
      <c r="D67" s="5">
        <f t="shared" si="1"/>
        <v>0</v>
      </c>
      <c r="E67" s="7" t="str">
        <f>IF(ISBLANK(C67),"",IF(SUM(Table1[[Number of Ballots per Unit ]])&lt;B1,"Select More Units to Audit","STOP - Selection Completed"))</f>
        <v/>
      </c>
    </row>
    <row r="68" spans="1:5" ht="16.8" x14ac:dyDescent="0.4">
      <c r="A68" s="8">
        <f t="shared" si="0"/>
        <v>0</v>
      </c>
      <c r="B68" s="3" t="s">
        <v>50</v>
      </c>
      <c r="C68" s="3"/>
      <c r="D68" s="5">
        <f t="shared" si="1"/>
        <v>0</v>
      </c>
      <c r="E68" s="7" t="str">
        <f>IF(ISBLANK(C68),"",IF(SUM(Table1[[Number of Ballots per Unit ]])&lt;B1,"Select More Units to Audit","STOP - Selection Completed"))</f>
        <v/>
      </c>
    </row>
    <row r="69" spans="1:5" ht="16.8" x14ac:dyDescent="0.4">
      <c r="A69" s="8">
        <f t="shared" si="0"/>
        <v>0</v>
      </c>
      <c r="B69" s="3" t="s">
        <v>50</v>
      </c>
      <c r="C69" s="3"/>
      <c r="D69" s="5">
        <f t="shared" si="1"/>
        <v>0</v>
      </c>
      <c r="E69" s="7" t="str">
        <f>IF(ISBLANK(C69),"",IF(SUM(Table1[[Number of Ballots per Unit ]])&lt;B1,"Select More Units to Audit","STOP - Selection Completed"))</f>
        <v/>
      </c>
    </row>
    <row r="70" spans="1:5" ht="16.8" x14ac:dyDescent="0.4">
      <c r="A70" s="8">
        <f t="shared" si="0"/>
        <v>0</v>
      </c>
      <c r="B70" s="3" t="s">
        <v>50</v>
      </c>
      <c r="C70" s="3"/>
      <c r="D70" s="5">
        <f t="shared" si="1"/>
        <v>0</v>
      </c>
      <c r="E70" s="7" t="str">
        <f>IF(ISBLANK(C70),"",IF(SUM(Table1[[Number of Ballots per Unit ]])&lt;B1,"Select More Units to Audit","STOP - Selection Completed"))</f>
        <v/>
      </c>
    </row>
    <row r="71" spans="1:5" ht="16.8" x14ac:dyDescent="0.4">
      <c r="A71" s="8">
        <f t="shared" ref="A71:A134" si="2">A70</f>
        <v>0</v>
      </c>
      <c r="B71" s="3" t="s">
        <v>50</v>
      </c>
      <c r="C71" s="3"/>
      <c r="D71" s="5">
        <f t="shared" ref="D71:D134" si="3">D70-C71</f>
        <v>0</v>
      </c>
      <c r="E71" s="7" t="str">
        <f>IF(ISBLANK(C71),"",IF(SUM(Table1[[Number of Ballots per Unit ]])&lt;B1,"Select More Units to Audit","STOP - Selection Completed"))</f>
        <v/>
      </c>
    </row>
    <row r="72" spans="1:5" ht="16.8" x14ac:dyDescent="0.4">
      <c r="A72" s="8">
        <f t="shared" si="2"/>
        <v>0</v>
      </c>
      <c r="B72" s="3" t="s">
        <v>50</v>
      </c>
      <c r="C72" s="3"/>
      <c r="D72" s="5">
        <f t="shared" si="3"/>
        <v>0</v>
      </c>
      <c r="E72" s="7" t="str">
        <f>IF(ISBLANK(C72),"",IF(SUM(Table1[[Number of Ballots per Unit ]])&lt;B1,"Select More Units to Audit","STOP - Selection Completed"))</f>
        <v/>
      </c>
    </row>
    <row r="73" spans="1:5" ht="16.8" x14ac:dyDescent="0.4">
      <c r="A73" s="8">
        <f t="shared" si="2"/>
        <v>0</v>
      </c>
      <c r="B73" s="3" t="s">
        <v>50</v>
      </c>
      <c r="C73" s="3"/>
      <c r="D73" s="5">
        <f t="shared" si="3"/>
        <v>0</v>
      </c>
      <c r="E73" s="7" t="str">
        <f>IF(ISBLANK(C73),"",IF(SUM(Table1[[Number of Ballots per Unit ]])&lt;B1,"Select More Units to Audit","STOP - Selection Completed"))</f>
        <v/>
      </c>
    </row>
    <row r="74" spans="1:5" ht="16.8" x14ac:dyDescent="0.4">
      <c r="A74" s="8">
        <f t="shared" si="2"/>
        <v>0</v>
      </c>
      <c r="B74" s="3" t="s">
        <v>50</v>
      </c>
      <c r="C74" s="3"/>
      <c r="D74" s="5">
        <f t="shared" si="3"/>
        <v>0</v>
      </c>
      <c r="E74" s="7" t="str">
        <f>IF(ISBLANK(C74),"",IF(SUM(Table1[[Number of Ballots per Unit ]])&lt;B1,"Select More Units to Audit","STOP - Selection Completed"))</f>
        <v/>
      </c>
    </row>
    <row r="75" spans="1:5" ht="16.8" x14ac:dyDescent="0.4">
      <c r="A75" s="8">
        <f t="shared" si="2"/>
        <v>0</v>
      </c>
      <c r="B75" s="3" t="s">
        <v>50</v>
      </c>
      <c r="C75" s="3"/>
      <c r="D75" s="5">
        <f t="shared" si="3"/>
        <v>0</v>
      </c>
      <c r="E75" s="7" t="str">
        <f>IF(ISBLANK(C75),"",IF(SUM(Table1[[Number of Ballots per Unit ]])&lt;B1,"Select More Units to Audit","STOP - Selection Completed"))</f>
        <v/>
      </c>
    </row>
    <row r="76" spans="1:5" ht="16.8" x14ac:dyDescent="0.4">
      <c r="A76" s="8">
        <f t="shared" si="2"/>
        <v>0</v>
      </c>
      <c r="B76" s="3" t="s">
        <v>50</v>
      </c>
      <c r="C76" s="3"/>
      <c r="D76" s="5">
        <f t="shared" si="3"/>
        <v>0</v>
      </c>
      <c r="E76" s="7" t="str">
        <f>IF(ISBLANK(C76),"",IF(SUM(Table1[[Number of Ballots per Unit ]])&lt;B1,"Select More Units to Audit","STOP - Selection Completed"))</f>
        <v/>
      </c>
    </row>
    <row r="77" spans="1:5" ht="16.8" x14ac:dyDescent="0.4">
      <c r="A77" s="8">
        <f t="shared" si="2"/>
        <v>0</v>
      </c>
      <c r="B77" s="3" t="s">
        <v>50</v>
      </c>
      <c r="C77" s="3"/>
      <c r="D77" s="5">
        <f t="shared" si="3"/>
        <v>0</v>
      </c>
      <c r="E77" s="7" t="str">
        <f>IF(ISBLANK(C77),"",IF(SUM(Table1[[Number of Ballots per Unit ]])&lt;B1,"Select More Units to Audit","STOP - Selection Completed"))</f>
        <v/>
      </c>
    </row>
    <row r="78" spans="1:5" ht="16.8" x14ac:dyDescent="0.4">
      <c r="A78" s="8">
        <f t="shared" si="2"/>
        <v>0</v>
      </c>
      <c r="B78" s="3" t="s">
        <v>50</v>
      </c>
      <c r="C78" s="3"/>
      <c r="D78" s="5">
        <f t="shared" si="3"/>
        <v>0</v>
      </c>
      <c r="E78" s="7" t="str">
        <f>IF(ISBLANK(C78),"",IF(SUM(Table1[[Number of Ballots per Unit ]])&lt;B1,"Select More Units to Audit","STOP - Selection Completed"))</f>
        <v/>
      </c>
    </row>
    <row r="79" spans="1:5" ht="16.8" x14ac:dyDescent="0.4">
      <c r="A79" s="8">
        <f t="shared" si="2"/>
        <v>0</v>
      </c>
      <c r="B79" s="3" t="s">
        <v>50</v>
      </c>
      <c r="C79" s="3"/>
      <c r="D79" s="5">
        <f t="shared" si="3"/>
        <v>0</v>
      </c>
      <c r="E79" s="7" t="str">
        <f>IF(ISBLANK(C79),"",IF(SUM(Table1[[Number of Ballots per Unit ]])&lt;B1,"Select More Units to Audit","STOP - Selection Completed"))</f>
        <v/>
      </c>
    </row>
    <row r="80" spans="1:5" ht="16.8" x14ac:dyDescent="0.4">
      <c r="A80" s="8">
        <f t="shared" si="2"/>
        <v>0</v>
      </c>
      <c r="B80" s="3" t="s">
        <v>50</v>
      </c>
      <c r="C80" s="3"/>
      <c r="D80" s="5">
        <f t="shared" si="3"/>
        <v>0</v>
      </c>
      <c r="E80" s="7" t="str">
        <f>IF(ISBLANK(C80),"",IF(SUM(Table1[[Number of Ballots per Unit ]])&lt;B1,"Select More Units to Audit","STOP - Selection Completed"))</f>
        <v/>
      </c>
    </row>
    <row r="81" spans="1:5" ht="16.8" x14ac:dyDescent="0.4">
      <c r="A81" s="8">
        <f t="shared" si="2"/>
        <v>0</v>
      </c>
      <c r="B81" s="3" t="s">
        <v>50</v>
      </c>
      <c r="C81" s="3"/>
      <c r="D81" s="5">
        <f t="shared" si="3"/>
        <v>0</v>
      </c>
      <c r="E81" s="7" t="str">
        <f>IF(ISBLANK(C81),"",IF(SUM(Table1[[Number of Ballots per Unit ]])&lt;B1,"Select More Units to Audit","STOP - Selection Completed"))</f>
        <v/>
      </c>
    </row>
    <row r="82" spans="1:5" ht="16.8" x14ac:dyDescent="0.4">
      <c r="A82" s="8">
        <f t="shared" si="2"/>
        <v>0</v>
      </c>
      <c r="B82" s="3" t="s">
        <v>50</v>
      </c>
      <c r="C82" s="3"/>
      <c r="D82" s="5">
        <f t="shared" si="3"/>
        <v>0</v>
      </c>
      <c r="E82" s="7" t="str">
        <f>IF(ISBLANK(C82),"",IF(SUM(Table1[[Number of Ballots per Unit ]])&lt;B1,"Select More Units to Audit","STOP - Selection Completed"))</f>
        <v/>
      </c>
    </row>
    <row r="83" spans="1:5" ht="16.8" x14ac:dyDescent="0.4">
      <c r="A83" s="8">
        <f t="shared" si="2"/>
        <v>0</v>
      </c>
      <c r="B83" s="3" t="s">
        <v>50</v>
      </c>
      <c r="C83" s="3"/>
      <c r="D83" s="5">
        <f t="shared" si="3"/>
        <v>0</v>
      </c>
      <c r="E83" s="7" t="str">
        <f>IF(ISBLANK(C83),"",IF(SUM(Table1[[Number of Ballots per Unit ]])&lt;B1,"Select More Units to Audit","STOP - Selection Completed"))</f>
        <v/>
      </c>
    </row>
    <row r="84" spans="1:5" ht="16.8" x14ac:dyDescent="0.4">
      <c r="A84" s="8">
        <f t="shared" si="2"/>
        <v>0</v>
      </c>
      <c r="B84" s="3" t="s">
        <v>50</v>
      </c>
      <c r="C84" s="3"/>
      <c r="D84" s="5">
        <f t="shared" si="3"/>
        <v>0</v>
      </c>
      <c r="E84" s="7" t="str">
        <f>IF(ISBLANK(C84),"",IF(SUM(Table1[[Number of Ballots per Unit ]])&lt;B1,"Select More Units to Audit","STOP - Selection Completed"))</f>
        <v/>
      </c>
    </row>
    <row r="85" spans="1:5" ht="16.8" x14ac:dyDescent="0.4">
      <c r="A85" s="8">
        <f t="shared" si="2"/>
        <v>0</v>
      </c>
      <c r="B85" s="3" t="s">
        <v>50</v>
      </c>
      <c r="C85" s="3"/>
      <c r="D85" s="5">
        <f t="shared" si="3"/>
        <v>0</v>
      </c>
      <c r="E85" s="7" t="str">
        <f>IF(ISBLANK(C85),"",IF(SUM(Table1[[Number of Ballots per Unit ]])&lt;B1,"Select More Units to Audit","STOP - Selection Completed"))</f>
        <v/>
      </c>
    </row>
    <row r="86" spans="1:5" ht="16.8" x14ac:dyDescent="0.4">
      <c r="A86" s="8">
        <f t="shared" si="2"/>
        <v>0</v>
      </c>
      <c r="B86" s="3" t="s">
        <v>50</v>
      </c>
      <c r="C86" s="3"/>
      <c r="D86" s="5">
        <f t="shared" si="3"/>
        <v>0</v>
      </c>
      <c r="E86" s="7" t="str">
        <f>IF(ISBLANK(C86),"",IF(SUM(Table1[[Number of Ballots per Unit ]])&lt;B1,"Select More Units to Audit","STOP - Selection Completed"))</f>
        <v/>
      </c>
    </row>
    <row r="87" spans="1:5" ht="16.8" x14ac:dyDescent="0.4">
      <c r="A87" s="8">
        <f t="shared" si="2"/>
        <v>0</v>
      </c>
      <c r="B87" s="3" t="s">
        <v>50</v>
      </c>
      <c r="C87" s="3"/>
      <c r="D87" s="5">
        <f t="shared" si="3"/>
        <v>0</v>
      </c>
      <c r="E87" s="7" t="str">
        <f>IF(ISBLANK(C87),"",IF(SUM(Table1[[Number of Ballots per Unit ]])&lt;B1,"Select More Units to Audit","STOP - Selection Completed"))</f>
        <v/>
      </c>
    </row>
    <row r="88" spans="1:5" ht="16.8" x14ac:dyDescent="0.4">
      <c r="A88" s="8">
        <f t="shared" si="2"/>
        <v>0</v>
      </c>
      <c r="B88" s="3" t="s">
        <v>50</v>
      </c>
      <c r="C88" s="3"/>
      <c r="D88" s="5">
        <f t="shared" si="3"/>
        <v>0</v>
      </c>
      <c r="E88" s="7" t="str">
        <f>IF(ISBLANK(C88),"",IF(SUM(Table1[[Number of Ballots per Unit ]])&lt;B1,"Select More Units to Audit","STOP - Selection Completed"))</f>
        <v/>
      </c>
    </row>
    <row r="89" spans="1:5" ht="16.8" x14ac:dyDescent="0.4">
      <c r="A89" s="8">
        <f t="shared" si="2"/>
        <v>0</v>
      </c>
      <c r="B89" s="3" t="s">
        <v>50</v>
      </c>
      <c r="C89" s="3"/>
      <c r="D89" s="5">
        <f t="shared" si="3"/>
        <v>0</v>
      </c>
      <c r="E89" s="7" t="str">
        <f>IF(ISBLANK(C89),"",IF(SUM(Table1[[Number of Ballots per Unit ]])&lt;B1,"Select More Units to Audit","STOP - Selection Completed"))</f>
        <v/>
      </c>
    </row>
    <row r="90" spans="1:5" ht="16.8" x14ac:dyDescent="0.4">
      <c r="A90" s="8">
        <f t="shared" si="2"/>
        <v>0</v>
      </c>
      <c r="B90" s="3" t="s">
        <v>50</v>
      </c>
      <c r="C90" s="3"/>
      <c r="D90" s="5">
        <f t="shared" si="3"/>
        <v>0</v>
      </c>
      <c r="E90" s="7" t="str">
        <f>IF(ISBLANK(C90),"",IF(SUM(Table1[[Number of Ballots per Unit ]])&lt;B1,"Select More Units to Audit","STOP - Selection Completed"))</f>
        <v/>
      </c>
    </row>
    <row r="91" spans="1:5" ht="16.8" x14ac:dyDescent="0.4">
      <c r="A91" s="8">
        <f t="shared" si="2"/>
        <v>0</v>
      </c>
      <c r="B91" s="3" t="s">
        <v>50</v>
      </c>
      <c r="C91" s="3"/>
      <c r="D91" s="5">
        <f t="shared" si="3"/>
        <v>0</v>
      </c>
      <c r="E91" s="7" t="str">
        <f>IF(ISBLANK(C91),"",IF(SUM(Table1[[Number of Ballots per Unit ]])&lt;B1,"Select More Units to Audit","STOP - Selection Completed"))</f>
        <v/>
      </c>
    </row>
    <row r="92" spans="1:5" ht="16.8" x14ac:dyDescent="0.4">
      <c r="A92" s="8">
        <f t="shared" si="2"/>
        <v>0</v>
      </c>
      <c r="B92" s="3" t="s">
        <v>50</v>
      </c>
      <c r="C92" s="3"/>
      <c r="D92" s="5">
        <f t="shared" si="3"/>
        <v>0</v>
      </c>
      <c r="E92" s="7" t="str">
        <f>IF(ISBLANK(C92),"",IF(SUM(Table1[[Number of Ballots per Unit ]])&lt;B1,"Select More Units to Audit","STOP - Selection Completed"))</f>
        <v/>
      </c>
    </row>
    <row r="93" spans="1:5" ht="16.8" x14ac:dyDescent="0.4">
      <c r="A93" s="8">
        <f t="shared" si="2"/>
        <v>0</v>
      </c>
      <c r="B93" s="3" t="s">
        <v>50</v>
      </c>
      <c r="C93" s="3"/>
      <c r="D93" s="5">
        <f t="shared" si="3"/>
        <v>0</v>
      </c>
      <c r="E93" s="7" t="str">
        <f>IF(ISBLANK(C93),"",IF(SUM(Table1[[Number of Ballots per Unit ]])&lt;B1,"Select More Units to Audit","STOP - Selection Completed"))</f>
        <v/>
      </c>
    </row>
    <row r="94" spans="1:5" ht="16.8" x14ac:dyDescent="0.4">
      <c r="A94" s="8">
        <f t="shared" si="2"/>
        <v>0</v>
      </c>
      <c r="B94" s="3" t="s">
        <v>50</v>
      </c>
      <c r="C94" s="3"/>
      <c r="D94" s="5">
        <f t="shared" si="3"/>
        <v>0</v>
      </c>
      <c r="E94" s="7" t="str">
        <f>IF(ISBLANK(C94),"",IF(SUM(Table1[[Number of Ballots per Unit ]])&lt;B1,"Select More Units to Audit","STOP - Selection Completed"))</f>
        <v/>
      </c>
    </row>
    <row r="95" spans="1:5" ht="16.8" x14ac:dyDescent="0.4">
      <c r="A95" s="8">
        <f t="shared" si="2"/>
        <v>0</v>
      </c>
      <c r="B95" s="3" t="s">
        <v>50</v>
      </c>
      <c r="C95" s="3"/>
      <c r="D95" s="5">
        <f t="shared" si="3"/>
        <v>0</v>
      </c>
      <c r="E95" s="7" t="str">
        <f>IF(ISBLANK(C95),"",IF(SUM(Table1[[Number of Ballots per Unit ]])&lt;B1,"Select More Units to Audit","STOP - Selection Completed"))</f>
        <v/>
      </c>
    </row>
    <row r="96" spans="1:5" ht="16.8" x14ac:dyDescent="0.4">
      <c r="A96" s="8">
        <f t="shared" si="2"/>
        <v>0</v>
      </c>
      <c r="B96" s="3" t="s">
        <v>50</v>
      </c>
      <c r="C96" s="3"/>
      <c r="D96" s="5">
        <f t="shared" si="3"/>
        <v>0</v>
      </c>
      <c r="E96" s="7" t="str">
        <f>IF(ISBLANK(C96),"",IF(SUM(Table1[[Number of Ballots per Unit ]])&lt;B1,"Select More Units to Audit","STOP - Selection Completed"))</f>
        <v/>
      </c>
    </row>
    <row r="97" spans="1:5" ht="16.8" x14ac:dyDescent="0.4">
      <c r="A97" s="8">
        <f t="shared" si="2"/>
        <v>0</v>
      </c>
      <c r="B97" s="3" t="s">
        <v>50</v>
      </c>
      <c r="C97" s="3"/>
      <c r="D97" s="5">
        <f t="shared" si="3"/>
        <v>0</v>
      </c>
      <c r="E97" s="7" t="str">
        <f>IF(ISBLANK(C97),"",IF(SUM(Table1[[Number of Ballots per Unit ]])&lt;B1,"Select More Units to Audit","STOP - Selection Completed"))</f>
        <v/>
      </c>
    </row>
    <row r="98" spans="1:5" ht="16.8" x14ac:dyDescent="0.4">
      <c r="A98" s="8">
        <f t="shared" si="2"/>
        <v>0</v>
      </c>
      <c r="B98" s="3" t="s">
        <v>50</v>
      </c>
      <c r="C98" s="3"/>
      <c r="D98" s="5">
        <f t="shared" si="3"/>
        <v>0</v>
      </c>
      <c r="E98" s="7" t="str">
        <f>IF(ISBLANK(C98),"",IF(SUM(Table1[[Number of Ballots per Unit ]])&lt;B1,"Select More Units to Audit","STOP - Selection Completed"))</f>
        <v/>
      </c>
    </row>
    <row r="99" spans="1:5" ht="16.8" x14ac:dyDescent="0.4">
      <c r="A99" s="8">
        <f t="shared" si="2"/>
        <v>0</v>
      </c>
      <c r="B99" s="3" t="s">
        <v>50</v>
      </c>
      <c r="C99" s="3"/>
      <c r="D99" s="5">
        <f t="shared" si="3"/>
        <v>0</v>
      </c>
      <c r="E99" s="7" t="str">
        <f>IF(ISBLANK(C99),"",IF(SUM(Table1[[Number of Ballots per Unit ]])&lt;B1,"Select More Units to Audit","STOP - Selection Completed"))</f>
        <v/>
      </c>
    </row>
    <row r="100" spans="1:5" ht="16.8" x14ac:dyDescent="0.4">
      <c r="A100" s="8">
        <f t="shared" si="2"/>
        <v>0</v>
      </c>
      <c r="B100" s="3" t="s">
        <v>50</v>
      </c>
      <c r="C100" s="3"/>
      <c r="D100" s="5">
        <f t="shared" si="3"/>
        <v>0</v>
      </c>
      <c r="E100" s="7" t="str">
        <f>IF(ISBLANK(C100),"",IF(SUM(Table1[[Number of Ballots per Unit ]])&lt;B1,"Select More Units to Audit","STOP - Selection Completed"))</f>
        <v/>
      </c>
    </row>
    <row r="101" spans="1:5" ht="16.8" x14ac:dyDescent="0.4">
      <c r="A101" s="8">
        <f t="shared" si="2"/>
        <v>0</v>
      </c>
      <c r="B101" s="3" t="s">
        <v>50</v>
      </c>
      <c r="C101" s="3"/>
      <c r="D101" s="5">
        <f t="shared" si="3"/>
        <v>0</v>
      </c>
      <c r="E101" s="7" t="str">
        <f>IF(ISBLANK(C101),"",IF(SUM(Table1[[Number of Ballots per Unit ]])&lt;B1,"Select More Units to Audit","STOP - Selection Completed"))</f>
        <v/>
      </c>
    </row>
    <row r="102" spans="1:5" ht="16.8" x14ac:dyDescent="0.4">
      <c r="A102" s="8">
        <f t="shared" si="2"/>
        <v>0</v>
      </c>
      <c r="B102" s="3" t="s">
        <v>50</v>
      </c>
      <c r="C102" s="3"/>
      <c r="D102" s="5">
        <f t="shared" si="3"/>
        <v>0</v>
      </c>
      <c r="E102" s="7" t="str">
        <f>IF(ISBLANK(C102),"",IF(SUM(Table1[[Number of Ballots per Unit ]])&lt;B1,"Select More Units to Audit","STOP - Selection Completed"))</f>
        <v/>
      </c>
    </row>
    <row r="103" spans="1:5" ht="16.8" x14ac:dyDescent="0.4">
      <c r="A103" s="8">
        <f t="shared" si="2"/>
        <v>0</v>
      </c>
      <c r="B103" s="3" t="s">
        <v>50</v>
      </c>
      <c r="C103" s="3"/>
      <c r="D103" s="5">
        <f t="shared" si="3"/>
        <v>0</v>
      </c>
      <c r="E103" s="7" t="str">
        <f>IF(ISBLANK(C103),"",IF(SUM(Table1[[Number of Ballots per Unit ]])&lt;B1,"Select More Units to Audit","STOP - Selection Completed"))</f>
        <v/>
      </c>
    </row>
    <row r="104" spans="1:5" ht="16.8" x14ac:dyDescent="0.4">
      <c r="A104" s="8">
        <f t="shared" si="2"/>
        <v>0</v>
      </c>
      <c r="B104" s="3" t="s">
        <v>50</v>
      </c>
      <c r="C104" s="3"/>
      <c r="D104" s="5">
        <f t="shared" si="3"/>
        <v>0</v>
      </c>
      <c r="E104" s="7" t="str">
        <f>IF(ISBLANK(C104),"",IF(SUM(Table1[[Number of Ballots per Unit ]])&lt;B1,"Select More Units to Audit","STOP - Selection Completed"))</f>
        <v/>
      </c>
    </row>
    <row r="105" spans="1:5" ht="16.8" x14ac:dyDescent="0.4">
      <c r="A105" s="8">
        <f t="shared" si="2"/>
        <v>0</v>
      </c>
      <c r="B105" s="3" t="s">
        <v>50</v>
      </c>
      <c r="C105" s="3"/>
      <c r="D105" s="5">
        <f t="shared" si="3"/>
        <v>0</v>
      </c>
      <c r="E105" s="7" t="str">
        <f>IF(ISBLANK(C105),"",IF(SUM(Table1[[Number of Ballots per Unit ]])&lt;B1,"Select More Units to Audit","STOP - Selection Completed"))</f>
        <v/>
      </c>
    </row>
    <row r="106" spans="1:5" ht="16.8" x14ac:dyDescent="0.4">
      <c r="A106" s="8">
        <f t="shared" si="2"/>
        <v>0</v>
      </c>
      <c r="B106" s="3" t="s">
        <v>50</v>
      </c>
      <c r="C106" s="3"/>
      <c r="D106" s="5">
        <f t="shared" si="3"/>
        <v>0</v>
      </c>
      <c r="E106" s="7" t="str">
        <f>IF(ISBLANK(C106),"",IF(SUM(Table1[[Number of Ballots per Unit ]])&lt;B1,"Select More Units to Audit","STOP - Selection Completed"))</f>
        <v/>
      </c>
    </row>
    <row r="107" spans="1:5" ht="16.8" x14ac:dyDescent="0.4">
      <c r="A107" s="8">
        <f t="shared" si="2"/>
        <v>0</v>
      </c>
      <c r="B107" s="3" t="s">
        <v>50</v>
      </c>
      <c r="C107" s="3"/>
      <c r="D107" s="5">
        <f t="shared" si="3"/>
        <v>0</v>
      </c>
      <c r="E107" s="7" t="str">
        <f>IF(ISBLANK(C107),"",IF(SUM(Table1[[Number of Ballots per Unit ]])&lt;B1,"Select More Units to Audit","STOP - Selection Completed"))</f>
        <v/>
      </c>
    </row>
    <row r="108" spans="1:5" ht="16.8" x14ac:dyDescent="0.4">
      <c r="A108" s="8">
        <f t="shared" si="2"/>
        <v>0</v>
      </c>
      <c r="B108" s="3" t="s">
        <v>50</v>
      </c>
      <c r="C108" s="3"/>
      <c r="D108" s="5">
        <f t="shared" si="3"/>
        <v>0</v>
      </c>
      <c r="E108" s="7" t="str">
        <f>IF(ISBLANK(C108),"",IF(SUM(Table1[[Number of Ballots per Unit ]])&lt;B1,"Select More Units to Audit","STOP - Selection Completed"))</f>
        <v/>
      </c>
    </row>
    <row r="109" spans="1:5" ht="16.8" x14ac:dyDescent="0.4">
      <c r="A109" s="8">
        <f t="shared" si="2"/>
        <v>0</v>
      </c>
      <c r="B109" s="3" t="s">
        <v>50</v>
      </c>
      <c r="C109" s="3"/>
      <c r="D109" s="5">
        <f t="shared" si="3"/>
        <v>0</v>
      </c>
      <c r="E109" s="7" t="str">
        <f>IF(ISBLANK(C109),"",IF(SUM(Table1[[Number of Ballots per Unit ]])&lt;B1,"Select More Units to Audit","STOP - Selection Completed"))</f>
        <v/>
      </c>
    </row>
    <row r="110" spans="1:5" ht="16.8" x14ac:dyDescent="0.4">
      <c r="A110" s="8">
        <f t="shared" si="2"/>
        <v>0</v>
      </c>
      <c r="B110" s="3" t="s">
        <v>50</v>
      </c>
      <c r="C110" s="3"/>
      <c r="D110" s="5">
        <f t="shared" si="3"/>
        <v>0</v>
      </c>
      <c r="E110" s="7" t="str">
        <f>IF(ISBLANK(C110),"",IF(SUM(Table1[[Number of Ballots per Unit ]])&lt;B1,"Select More Units to Audit","STOP - Selection Completed"))</f>
        <v/>
      </c>
    </row>
    <row r="111" spans="1:5" ht="16.8" x14ac:dyDescent="0.4">
      <c r="A111" s="8">
        <f t="shared" si="2"/>
        <v>0</v>
      </c>
      <c r="B111" s="3" t="s">
        <v>50</v>
      </c>
      <c r="C111" s="3"/>
      <c r="D111" s="5">
        <f t="shared" si="3"/>
        <v>0</v>
      </c>
      <c r="E111" s="7" t="str">
        <f>IF(ISBLANK(C111),"",IF(SUM(Table1[[Number of Ballots per Unit ]])&lt;B1,"Select More Units to Audit","STOP - Selection Completed"))</f>
        <v/>
      </c>
    </row>
    <row r="112" spans="1:5" ht="16.8" x14ac:dyDescent="0.4">
      <c r="A112" s="8">
        <f t="shared" si="2"/>
        <v>0</v>
      </c>
      <c r="B112" s="3" t="s">
        <v>50</v>
      </c>
      <c r="C112" s="3"/>
      <c r="D112" s="5">
        <f t="shared" si="3"/>
        <v>0</v>
      </c>
      <c r="E112" s="7" t="str">
        <f>IF(ISBLANK(C112),"",IF(SUM(Table1[[Number of Ballots per Unit ]])&lt;B1,"Select More Units to Audit","STOP - Selection Completed"))</f>
        <v/>
      </c>
    </row>
    <row r="113" spans="1:5" ht="16.8" x14ac:dyDescent="0.4">
      <c r="A113" s="8">
        <f t="shared" si="2"/>
        <v>0</v>
      </c>
      <c r="B113" s="3" t="s">
        <v>50</v>
      </c>
      <c r="C113" s="3"/>
      <c r="D113" s="5">
        <f t="shared" si="3"/>
        <v>0</v>
      </c>
      <c r="E113" s="7" t="str">
        <f>IF(ISBLANK(C113),"",IF(SUM(Table1[[Number of Ballots per Unit ]])&lt;B1,"Select More Units to Audit","STOP - Selection Completed"))</f>
        <v/>
      </c>
    </row>
    <row r="114" spans="1:5" ht="16.8" x14ac:dyDescent="0.4">
      <c r="A114" s="8">
        <f t="shared" si="2"/>
        <v>0</v>
      </c>
      <c r="B114" s="3" t="s">
        <v>50</v>
      </c>
      <c r="C114" s="3"/>
      <c r="D114" s="5">
        <f t="shared" si="3"/>
        <v>0</v>
      </c>
      <c r="E114" s="7" t="str">
        <f>IF(ISBLANK(C114),"",IF(SUM(Table1[[Number of Ballots per Unit ]])&lt;B1,"Select More Units to Audit","STOP - Selection Completed"))</f>
        <v/>
      </c>
    </row>
    <row r="115" spans="1:5" ht="16.8" x14ac:dyDescent="0.4">
      <c r="A115" s="8">
        <f t="shared" si="2"/>
        <v>0</v>
      </c>
      <c r="B115" s="3" t="s">
        <v>50</v>
      </c>
      <c r="C115" s="3"/>
      <c r="D115" s="5">
        <f t="shared" si="3"/>
        <v>0</v>
      </c>
      <c r="E115" s="7" t="str">
        <f>IF(ISBLANK(C115),"",IF(SUM(Table1[[Number of Ballots per Unit ]])&lt;B1,"Select More Units to Audit","STOP - Selection Completed"))</f>
        <v/>
      </c>
    </row>
    <row r="116" spans="1:5" ht="16.8" x14ac:dyDescent="0.4">
      <c r="A116" s="8">
        <f t="shared" si="2"/>
        <v>0</v>
      </c>
      <c r="B116" s="3" t="s">
        <v>50</v>
      </c>
      <c r="C116" s="3"/>
      <c r="D116" s="5">
        <f t="shared" si="3"/>
        <v>0</v>
      </c>
      <c r="E116" s="7" t="str">
        <f>IF(ISBLANK(C116),"",IF(SUM(Table1[[Number of Ballots per Unit ]])&lt;B1,"Select More Units to Audit","STOP - Selection Completed"))</f>
        <v/>
      </c>
    </row>
    <row r="117" spans="1:5" ht="16.8" x14ac:dyDescent="0.4">
      <c r="A117" s="8">
        <f t="shared" si="2"/>
        <v>0</v>
      </c>
      <c r="B117" s="3" t="s">
        <v>50</v>
      </c>
      <c r="C117" s="3"/>
      <c r="D117" s="5">
        <f t="shared" si="3"/>
        <v>0</v>
      </c>
      <c r="E117" s="7" t="str">
        <f>IF(ISBLANK(C117),"",IF(SUM(Table1[[Number of Ballots per Unit ]])&lt;B1,"Select More Units to Audit","STOP - Selection Completed"))</f>
        <v/>
      </c>
    </row>
    <row r="118" spans="1:5" ht="16.8" x14ac:dyDescent="0.4">
      <c r="A118" s="8">
        <f t="shared" si="2"/>
        <v>0</v>
      </c>
      <c r="B118" s="3" t="s">
        <v>50</v>
      </c>
      <c r="C118" s="3"/>
      <c r="D118" s="5">
        <f t="shared" si="3"/>
        <v>0</v>
      </c>
      <c r="E118" s="7" t="str">
        <f>IF(ISBLANK(C118),"",IF(SUM(Table1[[Number of Ballots per Unit ]])&lt;B1,"Select More Units to Audit","STOP - Selection Completed"))</f>
        <v/>
      </c>
    </row>
    <row r="119" spans="1:5" ht="16.8" x14ac:dyDescent="0.4">
      <c r="A119" s="8">
        <f t="shared" si="2"/>
        <v>0</v>
      </c>
      <c r="B119" s="3" t="s">
        <v>50</v>
      </c>
      <c r="C119" s="3"/>
      <c r="D119" s="5">
        <f t="shared" si="3"/>
        <v>0</v>
      </c>
      <c r="E119" s="7" t="str">
        <f>IF(ISBLANK(C119),"",IF(SUM(Table1[[Number of Ballots per Unit ]])&lt;B1,"Select More Units to Audit","STOP - Selection Completed"))</f>
        <v/>
      </c>
    </row>
    <row r="120" spans="1:5" ht="16.8" x14ac:dyDescent="0.4">
      <c r="A120" s="8">
        <f t="shared" si="2"/>
        <v>0</v>
      </c>
      <c r="B120" s="3" t="s">
        <v>50</v>
      </c>
      <c r="C120" s="3"/>
      <c r="D120" s="5">
        <f t="shared" si="3"/>
        <v>0</v>
      </c>
      <c r="E120" s="7" t="str">
        <f>IF(ISBLANK(C120),"",IF(SUM(Table1[[Number of Ballots per Unit ]])&lt;B1,"Select More Units to Audit","STOP - Selection Completed"))</f>
        <v/>
      </c>
    </row>
    <row r="121" spans="1:5" ht="16.8" x14ac:dyDescent="0.4">
      <c r="A121" s="8">
        <f t="shared" si="2"/>
        <v>0</v>
      </c>
      <c r="B121" s="3" t="s">
        <v>50</v>
      </c>
      <c r="C121" s="3"/>
      <c r="D121" s="5">
        <f t="shared" si="3"/>
        <v>0</v>
      </c>
      <c r="E121" s="7" t="str">
        <f>IF(ISBLANK(C121),"",IF(SUM(Table1[[Number of Ballots per Unit ]])&lt;B1,"Select More Units to Audit","STOP - Selection Completed"))</f>
        <v/>
      </c>
    </row>
    <row r="122" spans="1:5" ht="16.8" x14ac:dyDescent="0.4">
      <c r="A122" s="8">
        <f t="shared" si="2"/>
        <v>0</v>
      </c>
      <c r="B122" s="3" t="s">
        <v>50</v>
      </c>
      <c r="C122" s="3"/>
      <c r="D122" s="5">
        <f t="shared" si="3"/>
        <v>0</v>
      </c>
      <c r="E122" s="7" t="str">
        <f>IF(ISBLANK(C122),"",IF(SUM(Table1[[Number of Ballots per Unit ]])&lt;B1,"Select More Units to Audit","STOP - Selection Completed"))</f>
        <v/>
      </c>
    </row>
    <row r="123" spans="1:5" ht="16.8" x14ac:dyDescent="0.4">
      <c r="A123" s="8">
        <f t="shared" si="2"/>
        <v>0</v>
      </c>
      <c r="B123" s="3" t="s">
        <v>50</v>
      </c>
      <c r="C123" s="3"/>
      <c r="D123" s="5">
        <f t="shared" si="3"/>
        <v>0</v>
      </c>
      <c r="E123" s="7" t="str">
        <f>IF(ISBLANK(C123),"",IF(SUM(Table1[[Number of Ballots per Unit ]])&lt;B1,"Select More Units to Audit","STOP - Selection Completed"))</f>
        <v/>
      </c>
    </row>
    <row r="124" spans="1:5" ht="16.8" x14ac:dyDescent="0.4">
      <c r="A124" s="8">
        <f t="shared" si="2"/>
        <v>0</v>
      </c>
      <c r="B124" s="3" t="s">
        <v>50</v>
      </c>
      <c r="C124" s="3"/>
      <c r="D124" s="5">
        <f t="shared" si="3"/>
        <v>0</v>
      </c>
      <c r="E124" s="7" t="str">
        <f>IF(ISBLANK(C124),"",IF(SUM(Table1[[Number of Ballots per Unit ]])&lt;B1,"Select More Units to Audit","STOP - Selection Completed"))</f>
        <v/>
      </c>
    </row>
    <row r="125" spans="1:5" ht="16.8" x14ac:dyDescent="0.4">
      <c r="A125" s="8">
        <f t="shared" si="2"/>
        <v>0</v>
      </c>
      <c r="B125" s="3" t="s">
        <v>50</v>
      </c>
      <c r="C125" s="3"/>
      <c r="D125" s="5">
        <f t="shared" si="3"/>
        <v>0</v>
      </c>
      <c r="E125" s="7" t="str">
        <f>IF(ISBLANK(C125),"",IF(SUM(Table1[[Number of Ballots per Unit ]])&lt;B1,"Select More Units to Audit","STOP - Selection Completed"))</f>
        <v/>
      </c>
    </row>
    <row r="126" spans="1:5" ht="16.8" x14ac:dyDescent="0.4">
      <c r="A126" s="8">
        <f t="shared" si="2"/>
        <v>0</v>
      </c>
      <c r="B126" s="3" t="s">
        <v>50</v>
      </c>
      <c r="C126" s="3"/>
      <c r="D126" s="5">
        <f t="shared" si="3"/>
        <v>0</v>
      </c>
      <c r="E126" s="7" t="str">
        <f>IF(ISBLANK(C126),"",IF(SUM(Table1[[Number of Ballots per Unit ]])&lt;B1,"Select More Units to Audit","STOP - Selection Completed"))</f>
        <v/>
      </c>
    </row>
    <row r="127" spans="1:5" ht="16.8" x14ac:dyDescent="0.4">
      <c r="A127" s="8">
        <f t="shared" si="2"/>
        <v>0</v>
      </c>
      <c r="B127" s="3" t="s">
        <v>50</v>
      </c>
      <c r="C127" s="3"/>
      <c r="D127" s="5">
        <f t="shared" si="3"/>
        <v>0</v>
      </c>
      <c r="E127" s="7" t="str">
        <f>IF(ISBLANK(C127),"",IF(SUM(Table1[[Number of Ballots per Unit ]])&lt;B1,"Select More Units to Audit","STOP - Selection Completed"))</f>
        <v/>
      </c>
    </row>
    <row r="128" spans="1:5" ht="16.8" x14ac:dyDescent="0.4">
      <c r="A128" s="8">
        <f t="shared" si="2"/>
        <v>0</v>
      </c>
      <c r="B128" s="3" t="s">
        <v>50</v>
      </c>
      <c r="C128" s="3"/>
      <c r="D128" s="5">
        <f t="shared" si="3"/>
        <v>0</v>
      </c>
      <c r="E128" s="7" t="str">
        <f>IF(ISBLANK(C128),"",IF(SUM(Table1[[Number of Ballots per Unit ]])&lt;B1,"Select More Units to Audit","STOP - Selection Completed"))</f>
        <v/>
      </c>
    </row>
    <row r="129" spans="1:5" ht="16.8" x14ac:dyDescent="0.4">
      <c r="A129" s="8">
        <f t="shared" si="2"/>
        <v>0</v>
      </c>
      <c r="B129" s="3" t="s">
        <v>50</v>
      </c>
      <c r="C129" s="3"/>
      <c r="D129" s="5">
        <f t="shared" si="3"/>
        <v>0</v>
      </c>
      <c r="E129" s="7" t="str">
        <f>IF(ISBLANK(C129),"",IF(SUM(Table1[[Number of Ballots per Unit ]])&lt;B1,"Select More Units to Audit","STOP - Selection Completed"))</f>
        <v/>
      </c>
    </row>
    <row r="130" spans="1:5" ht="16.8" x14ac:dyDescent="0.4">
      <c r="A130" s="8">
        <f t="shared" si="2"/>
        <v>0</v>
      </c>
      <c r="B130" s="3" t="s">
        <v>50</v>
      </c>
      <c r="C130" s="3"/>
      <c r="D130" s="5">
        <f t="shared" si="3"/>
        <v>0</v>
      </c>
      <c r="E130" s="7" t="str">
        <f>IF(ISBLANK(C130),"",IF(SUM(Table1[[Number of Ballots per Unit ]])&lt;B1,"Select More Units to Audit","STOP - Selection Completed"))</f>
        <v/>
      </c>
    </row>
    <row r="131" spans="1:5" ht="16.8" x14ac:dyDescent="0.4">
      <c r="A131" s="8">
        <f t="shared" si="2"/>
        <v>0</v>
      </c>
      <c r="B131" s="3" t="s">
        <v>50</v>
      </c>
      <c r="C131" s="3"/>
      <c r="D131" s="5">
        <f t="shared" si="3"/>
        <v>0</v>
      </c>
      <c r="E131" s="7" t="str">
        <f>IF(ISBLANK(C131),"",IF(SUM(Table1[[Number of Ballots per Unit ]])&lt;B1,"Select More Units to Audit","STOP - Selection Completed"))</f>
        <v/>
      </c>
    </row>
    <row r="132" spans="1:5" ht="16.8" x14ac:dyDescent="0.4">
      <c r="A132" s="8">
        <f t="shared" si="2"/>
        <v>0</v>
      </c>
      <c r="B132" s="3" t="s">
        <v>50</v>
      </c>
      <c r="C132" s="3"/>
      <c r="D132" s="5">
        <f t="shared" si="3"/>
        <v>0</v>
      </c>
      <c r="E132" s="7" t="str">
        <f>IF(ISBLANK(C132),"",IF(SUM(Table1[[Number of Ballots per Unit ]])&lt;B1,"Select More Units to Audit","STOP - Selection Completed"))</f>
        <v/>
      </c>
    </row>
    <row r="133" spans="1:5" ht="16.8" x14ac:dyDescent="0.4">
      <c r="A133" s="8">
        <f t="shared" si="2"/>
        <v>0</v>
      </c>
      <c r="B133" s="3" t="s">
        <v>50</v>
      </c>
      <c r="C133" s="3"/>
      <c r="D133" s="5">
        <f t="shared" si="3"/>
        <v>0</v>
      </c>
      <c r="E133" s="7" t="str">
        <f>IF(ISBLANK(C133),"",IF(SUM(Table1[[Number of Ballots per Unit ]])&lt;B1,"Select More Units to Audit","STOP - Selection Completed"))</f>
        <v/>
      </c>
    </row>
    <row r="134" spans="1:5" ht="16.8" x14ac:dyDescent="0.4">
      <c r="A134" s="8">
        <f t="shared" si="2"/>
        <v>0</v>
      </c>
      <c r="B134" s="3" t="s">
        <v>50</v>
      </c>
      <c r="C134" s="3"/>
      <c r="D134" s="5">
        <f t="shared" si="3"/>
        <v>0</v>
      </c>
      <c r="E134" s="7" t="str">
        <f>IF(ISBLANK(C134),"",IF(SUM(Table1[[Number of Ballots per Unit ]])&lt;B1,"Select More Units to Audit","STOP - Selection Completed"))</f>
        <v/>
      </c>
    </row>
    <row r="135" spans="1:5" ht="16.8" x14ac:dyDescent="0.4">
      <c r="A135" s="8">
        <f t="shared" ref="A135:A198" si="4">A134</f>
        <v>0</v>
      </c>
      <c r="B135" s="3" t="s">
        <v>50</v>
      </c>
      <c r="C135" s="3"/>
      <c r="D135" s="5">
        <f t="shared" ref="D135:D198" si="5">D134-C135</f>
        <v>0</v>
      </c>
      <c r="E135" s="7" t="str">
        <f>IF(ISBLANK(C135),"",IF(SUM(Table1[[Number of Ballots per Unit ]])&lt;B1,"Select More Units to Audit","STOP - Selection Completed"))</f>
        <v/>
      </c>
    </row>
    <row r="136" spans="1:5" ht="16.8" x14ac:dyDescent="0.4">
      <c r="A136" s="8">
        <f t="shared" si="4"/>
        <v>0</v>
      </c>
      <c r="B136" s="3" t="s">
        <v>50</v>
      </c>
      <c r="C136" s="3"/>
      <c r="D136" s="5">
        <f t="shared" si="5"/>
        <v>0</v>
      </c>
      <c r="E136" s="7" t="str">
        <f>IF(ISBLANK(C136),"",IF(SUM(Table1[[Number of Ballots per Unit ]])&lt;B1,"Select More Units to Audit","STOP - Selection Completed"))</f>
        <v/>
      </c>
    </row>
    <row r="137" spans="1:5" ht="16.8" x14ac:dyDescent="0.4">
      <c r="A137" s="8">
        <f t="shared" si="4"/>
        <v>0</v>
      </c>
      <c r="B137" s="3" t="s">
        <v>50</v>
      </c>
      <c r="C137" s="3"/>
      <c r="D137" s="5">
        <f t="shared" si="5"/>
        <v>0</v>
      </c>
      <c r="E137" s="7" t="str">
        <f>IF(ISBLANK(C137),"",IF(SUM(Table1[[Number of Ballots per Unit ]])&lt;B1,"Select More Units to Audit","STOP - Selection Completed"))</f>
        <v/>
      </c>
    </row>
    <row r="138" spans="1:5" ht="16.8" x14ac:dyDescent="0.4">
      <c r="A138" s="8">
        <f t="shared" si="4"/>
        <v>0</v>
      </c>
      <c r="B138" s="3" t="s">
        <v>50</v>
      </c>
      <c r="C138" s="3"/>
      <c r="D138" s="5">
        <f t="shared" si="5"/>
        <v>0</v>
      </c>
      <c r="E138" s="7" t="str">
        <f>IF(ISBLANK(C138),"",IF(SUM(Table1[[Number of Ballots per Unit ]])&lt;B1,"Select More Units to Audit","STOP - Selection Completed"))</f>
        <v/>
      </c>
    </row>
    <row r="139" spans="1:5" ht="16.8" x14ac:dyDescent="0.4">
      <c r="A139" s="8">
        <f t="shared" si="4"/>
        <v>0</v>
      </c>
      <c r="B139" s="3" t="s">
        <v>50</v>
      </c>
      <c r="C139" s="3"/>
      <c r="D139" s="5">
        <f t="shared" si="5"/>
        <v>0</v>
      </c>
      <c r="E139" s="7" t="str">
        <f>IF(ISBLANK(C139),"",IF(SUM(Table1[[Number of Ballots per Unit ]])&lt;B1,"Select More Units to Audit","STOP - Selection Completed"))</f>
        <v/>
      </c>
    </row>
    <row r="140" spans="1:5" ht="16.8" x14ac:dyDescent="0.4">
      <c r="A140" s="8">
        <f t="shared" si="4"/>
        <v>0</v>
      </c>
      <c r="B140" s="3" t="s">
        <v>50</v>
      </c>
      <c r="C140" s="3"/>
      <c r="D140" s="5">
        <f t="shared" si="5"/>
        <v>0</v>
      </c>
      <c r="E140" s="7" t="str">
        <f>IF(ISBLANK(C140),"",IF(SUM(Table1[[Number of Ballots per Unit ]])&lt;B1,"Select More Units to Audit","STOP - Selection Completed"))</f>
        <v/>
      </c>
    </row>
    <row r="141" spans="1:5" ht="16.8" x14ac:dyDescent="0.4">
      <c r="A141" s="8">
        <f t="shared" si="4"/>
        <v>0</v>
      </c>
      <c r="B141" s="3" t="s">
        <v>50</v>
      </c>
      <c r="C141" s="3"/>
      <c r="D141" s="5">
        <f t="shared" si="5"/>
        <v>0</v>
      </c>
      <c r="E141" s="7" t="str">
        <f>IF(ISBLANK(C141),"",IF(SUM(Table1[[Number of Ballots per Unit ]])&lt;B1,"Select More Units to Audit","STOP - Selection Completed"))</f>
        <v/>
      </c>
    </row>
    <row r="142" spans="1:5" ht="16.8" x14ac:dyDescent="0.4">
      <c r="A142" s="8">
        <f t="shared" si="4"/>
        <v>0</v>
      </c>
      <c r="B142" s="3" t="s">
        <v>50</v>
      </c>
      <c r="C142" s="3"/>
      <c r="D142" s="5">
        <f t="shared" si="5"/>
        <v>0</v>
      </c>
      <c r="E142" s="7" t="str">
        <f>IF(ISBLANK(C142),"",IF(SUM(Table1[[Number of Ballots per Unit ]])&lt;B1,"Select More Units to Audit","STOP - Selection Completed"))</f>
        <v/>
      </c>
    </row>
    <row r="143" spans="1:5" ht="16.8" x14ac:dyDescent="0.4">
      <c r="A143" s="8">
        <f t="shared" si="4"/>
        <v>0</v>
      </c>
      <c r="B143" s="3" t="s">
        <v>50</v>
      </c>
      <c r="C143" s="3"/>
      <c r="D143" s="5">
        <f t="shared" si="5"/>
        <v>0</v>
      </c>
      <c r="E143" s="7" t="str">
        <f>IF(ISBLANK(C143),"",IF(SUM(Table1[[Number of Ballots per Unit ]])&lt;B1,"Select More Units to Audit","STOP - Selection Completed"))</f>
        <v/>
      </c>
    </row>
    <row r="144" spans="1:5" ht="16.8" x14ac:dyDescent="0.4">
      <c r="A144" s="8">
        <f t="shared" si="4"/>
        <v>0</v>
      </c>
      <c r="B144" s="3" t="s">
        <v>50</v>
      </c>
      <c r="C144" s="3"/>
      <c r="D144" s="5">
        <f t="shared" si="5"/>
        <v>0</v>
      </c>
      <c r="E144" s="7" t="str">
        <f>IF(ISBLANK(C144),"",IF(SUM(Table1[[Number of Ballots per Unit ]])&lt;B1,"Select More Units to Audit","STOP - Selection Completed"))</f>
        <v/>
      </c>
    </row>
    <row r="145" spans="1:5" ht="16.8" x14ac:dyDescent="0.4">
      <c r="A145" s="8">
        <f t="shared" si="4"/>
        <v>0</v>
      </c>
      <c r="B145" s="3" t="s">
        <v>50</v>
      </c>
      <c r="C145" s="3"/>
      <c r="D145" s="5">
        <f t="shared" si="5"/>
        <v>0</v>
      </c>
      <c r="E145" s="7" t="str">
        <f>IF(ISBLANK(C145),"",IF(SUM(Table1[[Number of Ballots per Unit ]])&lt;B1,"Select More Units to Audit","STOP - Selection Completed"))</f>
        <v/>
      </c>
    </row>
    <row r="146" spans="1:5" ht="16.8" x14ac:dyDescent="0.4">
      <c r="A146" s="8">
        <f t="shared" si="4"/>
        <v>0</v>
      </c>
      <c r="B146" s="3" t="s">
        <v>50</v>
      </c>
      <c r="C146" s="3"/>
      <c r="D146" s="5">
        <f t="shared" si="5"/>
        <v>0</v>
      </c>
      <c r="E146" s="7" t="str">
        <f>IF(ISBLANK(C146),"",IF(SUM(Table1[[Number of Ballots per Unit ]])&lt;B1,"Select More Units to Audit","STOP - Selection Completed"))</f>
        <v/>
      </c>
    </row>
    <row r="147" spans="1:5" ht="16.8" x14ac:dyDescent="0.4">
      <c r="A147" s="8">
        <f t="shared" si="4"/>
        <v>0</v>
      </c>
      <c r="B147" s="3" t="s">
        <v>50</v>
      </c>
      <c r="C147" s="3"/>
      <c r="D147" s="5">
        <f t="shared" si="5"/>
        <v>0</v>
      </c>
      <c r="E147" s="7" t="str">
        <f>IF(ISBLANK(C147),"",IF(SUM(Table1[[Number of Ballots per Unit ]])&lt;B1,"Select More Units to Audit","STOP - Selection Completed"))</f>
        <v/>
      </c>
    </row>
    <row r="148" spans="1:5" ht="16.8" x14ac:dyDescent="0.4">
      <c r="A148" s="8">
        <f t="shared" si="4"/>
        <v>0</v>
      </c>
      <c r="B148" s="3" t="s">
        <v>50</v>
      </c>
      <c r="C148" s="3"/>
      <c r="D148" s="5">
        <f t="shared" si="5"/>
        <v>0</v>
      </c>
      <c r="E148" s="7" t="str">
        <f>IF(ISBLANK(C148),"",IF(SUM(Table1[[Number of Ballots per Unit ]])&lt;B1,"Select More Units to Audit","STOP - Selection Completed"))</f>
        <v/>
      </c>
    </row>
    <row r="149" spans="1:5" ht="16.8" x14ac:dyDescent="0.4">
      <c r="A149" s="8">
        <f t="shared" si="4"/>
        <v>0</v>
      </c>
      <c r="B149" s="3" t="s">
        <v>50</v>
      </c>
      <c r="C149" s="3"/>
      <c r="D149" s="5">
        <f t="shared" si="5"/>
        <v>0</v>
      </c>
      <c r="E149" s="7" t="str">
        <f>IF(ISBLANK(C149),"",IF(SUM(Table1[[Number of Ballots per Unit ]])&lt;B1,"Select More Units to Audit","STOP - Selection Completed"))</f>
        <v/>
      </c>
    </row>
    <row r="150" spans="1:5" ht="16.8" x14ac:dyDescent="0.4">
      <c r="A150" s="8">
        <f t="shared" si="4"/>
        <v>0</v>
      </c>
      <c r="B150" s="3" t="s">
        <v>50</v>
      </c>
      <c r="C150" s="3"/>
      <c r="D150" s="5">
        <f t="shared" si="5"/>
        <v>0</v>
      </c>
      <c r="E150" s="7" t="str">
        <f>IF(ISBLANK(C150),"",IF(SUM(Table1[[Number of Ballots per Unit ]])&lt;B1,"Select More Units to Audit","STOP - Selection Completed"))</f>
        <v/>
      </c>
    </row>
    <row r="151" spans="1:5" ht="16.8" x14ac:dyDescent="0.4">
      <c r="A151" s="8">
        <f t="shared" si="4"/>
        <v>0</v>
      </c>
      <c r="B151" s="3" t="s">
        <v>50</v>
      </c>
      <c r="C151" s="3"/>
      <c r="D151" s="5">
        <f t="shared" si="5"/>
        <v>0</v>
      </c>
      <c r="E151" s="7" t="str">
        <f>IF(ISBLANK(C151),"",IF(SUM(Table1[[Number of Ballots per Unit ]])&lt;B1,"Select More Units to Audit","STOP - Selection Completed"))</f>
        <v/>
      </c>
    </row>
    <row r="152" spans="1:5" ht="16.8" x14ac:dyDescent="0.4">
      <c r="A152" s="8">
        <f t="shared" si="4"/>
        <v>0</v>
      </c>
      <c r="B152" s="3" t="s">
        <v>50</v>
      </c>
      <c r="C152" s="3"/>
      <c r="D152" s="5">
        <f t="shared" si="5"/>
        <v>0</v>
      </c>
      <c r="E152" s="7" t="str">
        <f>IF(ISBLANK(C152),"",IF(SUM(Table1[[Number of Ballots per Unit ]])&lt;B1,"Select More Units to Audit","STOP - Selection Completed"))</f>
        <v/>
      </c>
    </row>
    <row r="153" spans="1:5" ht="16.8" x14ac:dyDescent="0.4">
      <c r="A153" s="8">
        <f t="shared" si="4"/>
        <v>0</v>
      </c>
      <c r="B153" s="3" t="s">
        <v>50</v>
      </c>
      <c r="C153" s="3"/>
      <c r="D153" s="5">
        <f t="shared" si="5"/>
        <v>0</v>
      </c>
      <c r="E153" s="7" t="str">
        <f>IF(ISBLANK(C153),"",IF(SUM(Table1[[Number of Ballots per Unit ]])&lt;B1,"Select More Units to Audit","STOP - Selection Completed"))</f>
        <v/>
      </c>
    </row>
    <row r="154" spans="1:5" ht="16.8" x14ac:dyDescent="0.4">
      <c r="A154" s="8">
        <f t="shared" si="4"/>
        <v>0</v>
      </c>
      <c r="B154" s="3" t="s">
        <v>50</v>
      </c>
      <c r="C154" s="3"/>
      <c r="D154" s="5">
        <f t="shared" si="5"/>
        <v>0</v>
      </c>
      <c r="E154" s="7" t="str">
        <f>IF(ISBLANK(C154),"",IF(SUM(Table1[[Number of Ballots per Unit ]])&lt;B1,"Select More Units to Audit","STOP - Selection Completed"))</f>
        <v/>
      </c>
    </row>
    <row r="155" spans="1:5" ht="16.8" x14ac:dyDescent="0.4">
      <c r="A155" s="8">
        <f t="shared" si="4"/>
        <v>0</v>
      </c>
      <c r="B155" s="3" t="s">
        <v>50</v>
      </c>
      <c r="C155" s="3"/>
      <c r="D155" s="5">
        <f t="shared" si="5"/>
        <v>0</v>
      </c>
      <c r="E155" s="7" t="str">
        <f>IF(ISBLANK(C155),"",IF(SUM(Table1[[Number of Ballots per Unit ]])&lt;B1,"Select More Units to Audit","STOP - Selection Completed"))</f>
        <v/>
      </c>
    </row>
    <row r="156" spans="1:5" ht="16.8" x14ac:dyDescent="0.4">
      <c r="A156" s="8">
        <f t="shared" si="4"/>
        <v>0</v>
      </c>
      <c r="B156" s="3" t="s">
        <v>50</v>
      </c>
      <c r="C156" s="3"/>
      <c r="D156" s="5">
        <f t="shared" si="5"/>
        <v>0</v>
      </c>
      <c r="E156" s="7" t="str">
        <f>IF(ISBLANK(C156),"",IF(SUM(Table1[[Number of Ballots per Unit ]])&lt;B1,"Select More Units to Audit","STOP - Selection Completed"))</f>
        <v/>
      </c>
    </row>
    <row r="157" spans="1:5" ht="16.8" x14ac:dyDescent="0.4">
      <c r="A157" s="8">
        <f t="shared" si="4"/>
        <v>0</v>
      </c>
      <c r="B157" s="3" t="s">
        <v>50</v>
      </c>
      <c r="C157" s="3"/>
      <c r="D157" s="5">
        <f t="shared" si="5"/>
        <v>0</v>
      </c>
      <c r="E157" s="7" t="str">
        <f>IF(ISBLANK(C157),"",IF(SUM(Table1[[Number of Ballots per Unit ]])&lt;B1,"Select More Units to Audit","STOP - Selection Completed"))</f>
        <v/>
      </c>
    </row>
    <row r="158" spans="1:5" ht="16.8" x14ac:dyDescent="0.4">
      <c r="A158" s="8">
        <f t="shared" si="4"/>
        <v>0</v>
      </c>
      <c r="B158" s="3" t="s">
        <v>50</v>
      </c>
      <c r="C158" s="3"/>
      <c r="D158" s="5">
        <f t="shared" si="5"/>
        <v>0</v>
      </c>
      <c r="E158" s="7" t="str">
        <f>IF(ISBLANK(C158),"",IF(SUM(Table1[[Number of Ballots per Unit ]])&lt;B1,"Select More Units to Audit","STOP - Selection Completed"))</f>
        <v/>
      </c>
    </row>
    <row r="159" spans="1:5" ht="16.8" x14ac:dyDescent="0.4">
      <c r="A159" s="8">
        <f t="shared" si="4"/>
        <v>0</v>
      </c>
      <c r="B159" s="3" t="s">
        <v>50</v>
      </c>
      <c r="C159" s="3"/>
      <c r="D159" s="5">
        <f t="shared" si="5"/>
        <v>0</v>
      </c>
      <c r="E159" s="7" t="str">
        <f>IF(ISBLANK(C159),"",IF(SUM(Table1[[Number of Ballots per Unit ]])&lt;B1,"Select More Units to Audit","STOP - Selection Completed"))</f>
        <v/>
      </c>
    </row>
    <row r="160" spans="1:5" ht="16.8" x14ac:dyDescent="0.4">
      <c r="A160" s="8">
        <f t="shared" si="4"/>
        <v>0</v>
      </c>
      <c r="B160" s="3" t="s">
        <v>50</v>
      </c>
      <c r="C160" s="3"/>
      <c r="D160" s="5">
        <f t="shared" si="5"/>
        <v>0</v>
      </c>
      <c r="E160" s="7" t="str">
        <f>IF(ISBLANK(C160),"",IF(SUM(Table1[[Number of Ballots per Unit ]])&lt;B1,"Select More Units to Audit","STOP - Selection Completed"))</f>
        <v/>
      </c>
    </row>
    <row r="161" spans="1:5" ht="16.8" x14ac:dyDescent="0.4">
      <c r="A161" s="8">
        <f t="shared" si="4"/>
        <v>0</v>
      </c>
      <c r="B161" s="3" t="s">
        <v>50</v>
      </c>
      <c r="C161" s="3"/>
      <c r="D161" s="5">
        <f t="shared" si="5"/>
        <v>0</v>
      </c>
      <c r="E161" s="7" t="str">
        <f>IF(ISBLANK(C161),"",IF(SUM(Table1[[Number of Ballots per Unit ]])&lt;B1,"Select More Units to Audit","STOP - Selection Completed"))</f>
        <v/>
      </c>
    </row>
    <row r="162" spans="1:5" ht="16.8" x14ac:dyDescent="0.4">
      <c r="A162" s="8">
        <f t="shared" si="4"/>
        <v>0</v>
      </c>
      <c r="B162" s="3" t="s">
        <v>50</v>
      </c>
      <c r="C162" s="3"/>
      <c r="D162" s="5">
        <f t="shared" si="5"/>
        <v>0</v>
      </c>
      <c r="E162" s="7" t="str">
        <f>IF(ISBLANK(C162),"",IF(SUM(Table1[[Number of Ballots per Unit ]])&lt;B1,"Select More Units to Audit","STOP - Selection Completed"))</f>
        <v/>
      </c>
    </row>
    <row r="163" spans="1:5" ht="16.8" x14ac:dyDescent="0.4">
      <c r="A163" s="8">
        <f t="shared" si="4"/>
        <v>0</v>
      </c>
      <c r="B163" s="3" t="s">
        <v>50</v>
      </c>
      <c r="C163" s="3"/>
      <c r="D163" s="5">
        <f t="shared" si="5"/>
        <v>0</v>
      </c>
      <c r="E163" s="7" t="str">
        <f>IF(ISBLANK(C163),"",IF(SUM(Table1[[Number of Ballots per Unit ]])&lt;B1,"Select More Units to Audit","STOP - Selection Completed"))</f>
        <v/>
      </c>
    </row>
    <row r="164" spans="1:5" ht="16.8" x14ac:dyDescent="0.4">
      <c r="A164" s="8">
        <f t="shared" si="4"/>
        <v>0</v>
      </c>
      <c r="B164" s="3" t="s">
        <v>50</v>
      </c>
      <c r="C164" s="3"/>
      <c r="D164" s="5">
        <f t="shared" si="5"/>
        <v>0</v>
      </c>
      <c r="E164" s="7" t="str">
        <f>IF(ISBLANK(C164),"",IF(SUM(Table1[[Number of Ballots per Unit ]])&lt;B1,"Select More Units to Audit","STOP - Selection Completed"))</f>
        <v/>
      </c>
    </row>
    <row r="165" spans="1:5" ht="16.8" x14ac:dyDescent="0.4">
      <c r="A165" s="8">
        <f t="shared" si="4"/>
        <v>0</v>
      </c>
      <c r="B165" s="3" t="s">
        <v>50</v>
      </c>
      <c r="C165" s="3"/>
      <c r="D165" s="5">
        <f t="shared" si="5"/>
        <v>0</v>
      </c>
      <c r="E165" s="7" t="str">
        <f>IF(ISBLANK(C165),"",IF(SUM(Table1[[Number of Ballots per Unit ]])&lt;B1,"Select More Units to Audit","STOP - Selection Completed"))</f>
        <v/>
      </c>
    </row>
    <row r="166" spans="1:5" ht="16.8" x14ac:dyDescent="0.4">
      <c r="A166" s="8">
        <f t="shared" si="4"/>
        <v>0</v>
      </c>
      <c r="B166" s="3" t="s">
        <v>50</v>
      </c>
      <c r="C166" s="3"/>
      <c r="D166" s="5">
        <f t="shared" si="5"/>
        <v>0</v>
      </c>
      <c r="E166" s="7" t="str">
        <f>IF(ISBLANK(C166),"",IF(SUM(Table1[[Number of Ballots per Unit ]])&lt;B1,"Select More Units to Audit","STOP - Selection Completed"))</f>
        <v/>
      </c>
    </row>
    <row r="167" spans="1:5" ht="16.8" x14ac:dyDescent="0.4">
      <c r="A167" s="8">
        <f t="shared" si="4"/>
        <v>0</v>
      </c>
      <c r="B167" s="3" t="s">
        <v>50</v>
      </c>
      <c r="C167" s="3"/>
      <c r="D167" s="5">
        <f t="shared" si="5"/>
        <v>0</v>
      </c>
      <c r="E167" s="7" t="str">
        <f>IF(ISBLANK(C167),"",IF(SUM(Table1[[Number of Ballots per Unit ]])&lt;B1,"Select More Units to Audit","STOP - Selection Completed"))</f>
        <v/>
      </c>
    </row>
    <row r="168" spans="1:5" ht="16.8" x14ac:dyDescent="0.4">
      <c r="A168" s="8">
        <f t="shared" si="4"/>
        <v>0</v>
      </c>
      <c r="B168" s="3" t="s">
        <v>50</v>
      </c>
      <c r="C168" s="3"/>
      <c r="D168" s="5">
        <f t="shared" si="5"/>
        <v>0</v>
      </c>
      <c r="E168" s="7" t="str">
        <f>IF(ISBLANK(C168),"",IF(SUM(Table1[[Number of Ballots per Unit ]])&lt;B1,"Select More Units to Audit","STOP - Selection Completed"))</f>
        <v/>
      </c>
    </row>
    <row r="169" spans="1:5" ht="16.8" x14ac:dyDescent="0.4">
      <c r="A169" s="8">
        <f t="shared" si="4"/>
        <v>0</v>
      </c>
      <c r="B169" s="3" t="s">
        <v>50</v>
      </c>
      <c r="C169" s="3"/>
      <c r="D169" s="5">
        <f t="shared" si="5"/>
        <v>0</v>
      </c>
      <c r="E169" s="7" t="str">
        <f>IF(ISBLANK(C169),"",IF(SUM(Table1[[Number of Ballots per Unit ]])&lt;B1,"Select More Units to Audit","STOP - Selection Completed"))</f>
        <v/>
      </c>
    </row>
    <row r="170" spans="1:5" ht="16.8" x14ac:dyDescent="0.4">
      <c r="A170" s="8">
        <f t="shared" si="4"/>
        <v>0</v>
      </c>
      <c r="B170" s="3" t="s">
        <v>50</v>
      </c>
      <c r="C170" s="3"/>
      <c r="D170" s="5">
        <f t="shared" si="5"/>
        <v>0</v>
      </c>
      <c r="E170" s="7" t="str">
        <f>IF(ISBLANK(C170),"",IF(SUM(Table1[[Number of Ballots per Unit ]])&lt;B1,"Select More Units to Audit","STOP - Selection Completed"))</f>
        <v/>
      </c>
    </row>
    <row r="171" spans="1:5" ht="16.8" x14ac:dyDescent="0.4">
      <c r="A171" s="8">
        <f t="shared" si="4"/>
        <v>0</v>
      </c>
      <c r="B171" s="3" t="s">
        <v>50</v>
      </c>
      <c r="C171" s="3"/>
      <c r="D171" s="5">
        <f t="shared" si="5"/>
        <v>0</v>
      </c>
      <c r="E171" s="7" t="str">
        <f>IF(ISBLANK(C171),"",IF(SUM(Table1[[Number of Ballots per Unit ]])&lt;B1,"Select More Units to Audit","STOP - Selection Completed"))</f>
        <v/>
      </c>
    </row>
    <row r="172" spans="1:5" ht="16.8" x14ac:dyDescent="0.4">
      <c r="A172" s="8">
        <f t="shared" si="4"/>
        <v>0</v>
      </c>
      <c r="B172" s="3" t="s">
        <v>50</v>
      </c>
      <c r="C172" s="3"/>
      <c r="D172" s="5">
        <f t="shared" si="5"/>
        <v>0</v>
      </c>
      <c r="E172" s="7" t="str">
        <f>IF(ISBLANK(C172),"",IF(SUM(Table1[[Number of Ballots per Unit ]])&lt;B1,"Select More Units to Audit","STOP - Selection Completed"))</f>
        <v/>
      </c>
    </row>
    <row r="173" spans="1:5" ht="16.8" x14ac:dyDescent="0.4">
      <c r="A173" s="8">
        <f t="shared" si="4"/>
        <v>0</v>
      </c>
      <c r="B173" s="3" t="s">
        <v>50</v>
      </c>
      <c r="C173" s="3"/>
      <c r="D173" s="5">
        <f t="shared" si="5"/>
        <v>0</v>
      </c>
      <c r="E173" s="7" t="str">
        <f>IF(ISBLANK(C173),"",IF(SUM(Table1[[Number of Ballots per Unit ]])&lt;B1,"Select More Units to Audit","STOP - Selection Completed"))</f>
        <v/>
      </c>
    </row>
    <row r="174" spans="1:5" ht="16.8" x14ac:dyDescent="0.4">
      <c r="A174" s="8">
        <f t="shared" si="4"/>
        <v>0</v>
      </c>
      <c r="B174" s="3" t="s">
        <v>50</v>
      </c>
      <c r="C174" s="3"/>
      <c r="D174" s="5">
        <f t="shared" si="5"/>
        <v>0</v>
      </c>
      <c r="E174" s="7" t="str">
        <f>IF(ISBLANK(C174),"",IF(SUM(Table1[[Number of Ballots per Unit ]])&lt;B1,"Select More Units to Audit","STOP - Selection Completed"))</f>
        <v/>
      </c>
    </row>
    <row r="175" spans="1:5" ht="16.8" x14ac:dyDescent="0.4">
      <c r="A175" s="8">
        <f t="shared" si="4"/>
        <v>0</v>
      </c>
      <c r="B175" s="3" t="s">
        <v>50</v>
      </c>
      <c r="C175" s="3"/>
      <c r="D175" s="5">
        <f t="shared" si="5"/>
        <v>0</v>
      </c>
      <c r="E175" s="7" t="str">
        <f>IF(ISBLANK(C175),"",IF(SUM(Table1[[Number of Ballots per Unit ]])&lt;B1,"Select More Units to Audit","STOP - Selection Completed"))</f>
        <v/>
      </c>
    </row>
    <row r="176" spans="1:5" ht="16.8" x14ac:dyDescent="0.4">
      <c r="A176" s="8">
        <f t="shared" si="4"/>
        <v>0</v>
      </c>
      <c r="B176" s="3" t="s">
        <v>50</v>
      </c>
      <c r="C176" s="3"/>
      <c r="D176" s="5">
        <f t="shared" si="5"/>
        <v>0</v>
      </c>
      <c r="E176" s="7" t="str">
        <f>IF(ISBLANK(C176),"",IF(SUM(Table1[[Number of Ballots per Unit ]])&lt;B1,"Select More Units to Audit","STOP - Selection Completed"))</f>
        <v/>
      </c>
    </row>
    <row r="177" spans="1:5" ht="16.8" x14ac:dyDescent="0.4">
      <c r="A177" s="8">
        <f t="shared" si="4"/>
        <v>0</v>
      </c>
      <c r="B177" s="3" t="s">
        <v>50</v>
      </c>
      <c r="C177" s="3"/>
      <c r="D177" s="5">
        <f t="shared" si="5"/>
        <v>0</v>
      </c>
      <c r="E177" s="7" t="str">
        <f>IF(ISBLANK(C177),"",IF(SUM(Table1[[Number of Ballots per Unit ]])&lt;B1,"Select More Units to Audit","STOP - Selection Completed"))</f>
        <v/>
      </c>
    </row>
    <row r="178" spans="1:5" ht="16.8" x14ac:dyDescent="0.4">
      <c r="A178" s="8">
        <f t="shared" si="4"/>
        <v>0</v>
      </c>
      <c r="B178" s="3" t="s">
        <v>50</v>
      </c>
      <c r="C178" s="3"/>
      <c r="D178" s="5">
        <f t="shared" si="5"/>
        <v>0</v>
      </c>
      <c r="E178" s="7" t="str">
        <f>IF(ISBLANK(C178),"",IF(SUM(Table1[[Number of Ballots per Unit ]])&lt;B1,"Select More Units to Audit","STOP - Selection Completed"))</f>
        <v/>
      </c>
    </row>
    <row r="179" spans="1:5" ht="16.8" x14ac:dyDescent="0.4">
      <c r="A179" s="8">
        <f t="shared" si="4"/>
        <v>0</v>
      </c>
      <c r="B179" s="3" t="s">
        <v>50</v>
      </c>
      <c r="C179" s="3"/>
      <c r="D179" s="5">
        <f t="shared" si="5"/>
        <v>0</v>
      </c>
      <c r="E179" s="7" t="str">
        <f>IF(ISBLANK(C179),"",IF(SUM(Table1[[Number of Ballots per Unit ]])&lt;B1,"Select More Units to Audit","STOP - Selection Completed"))</f>
        <v/>
      </c>
    </row>
    <row r="180" spans="1:5" ht="16.8" x14ac:dyDescent="0.4">
      <c r="A180" s="8">
        <f t="shared" si="4"/>
        <v>0</v>
      </c>
      <c r="B180" s="3" t="s">
        <v>50</v>
      </c>
      <c r="C180" s="3"/>
      <c r="D180" s="5">
        <f t="shared" si="5"/>
        <v>0</v>
      </c>
      <c r="E180" s="7" t="str">
        <f>IF(ISBLANK(C180),"",IF(SUM(Table1[[Number of Ballots per Unit ]])&lt;B1,"Select More Units to Audit","STOP - Selection Completed"))</f>
        <v/>
      </c>
    </row>
    <row r="181" spans="1:5" ht="16.8" x14ac:dyDescent="0.4">
      <c r="A181" s="8">
        <f t="shared" si="4"/>
        <v>0</v>
      </c>
      <c r="B181" s="3" t="s">
        <v>50</v>
      </c>
      <c r="C181" s="3"/>
      <c r="D181" s="5">
        <f t="shared" si="5"/>
        <v>0</v>
      </c>
      <c r="E181" s="7" t="str">
        <f>IF(ISBLANK(C181),"",IF(SUM(Table1[[Number of Ballots per Unit ]])&lt;B1,"Select More Units to Audit","STOP - Selection Completed"))</f>
        <v/>
      </c>
    </row>
    <row r="182" spans="1:5" ht="16.8" x14ac:dyDescent="0.4">
      <c r="A182" s="8">
        <f t="shared" si="4"/>
        <v>0</v>
      </c>
      <c r="B182" s="3" t="s">
        <v>50</v>
      </c>
      <c r="C182" s="3"/>
      <c r="D182" s="5">
        <f t="shared" si="5"/>
        <v>0</v>
      </c>
      <c r="E182" s="7" t="str">
        <f>IF(ISBLANK(C182),"",IF(SUM(Table1[[Number of Ballots per Unit ]])&lt;B1,"Select More Units to Audit","STOP - Selection Completed"))</f>
        <v/>
      </c>
    </row>
    <row r="183" spans="1:5" ht="16.8" x14ac:dyDescent="0.4">
      <c r="A183" s="8">
        <f t="shared" si="4"/>
        <v>0</v>
      </c>
      <c r="B183" s="3" t="s">
        <v>50</v>
      </c>
      <c r="C183" s="3"/>
      <c r="D183" s="5">
        <f t="shared" si="5"/>
        <v>0</v>
      </c>
      <c r="E183" s="7" t="str">
        <f>IF(ISBLANK(C183),"",IF(SUM(Table1[[Number of Ballots per Unit ]])&lt;B1,"Select More Units to Audit","STOP - Selection Completed"))</f>
        <v/>
      </c>
    </row>
    <row r="184" spans="1:5" ht="16.8" x14ac:dyDescent="0.4">
      <c r="A184" s="8">
        <f t="shared" si="4"/>
        <v>0</v>
      </c>
      <c r="B184" s="3" t="s">
        <v>50</v>
      </c>
      <c r="C184" s="3"/>
      <c r="D184" s="5">
        <f t="shared" si="5"/>
        <v>0</v>
      </c>
      <c r="E184" s="7" t="str">
        <f>IF(ISBLANK(C184),"",IF(SUM(Table1[[Number of Ballots per Unit ]])&lt;B1,"Select More Units to Audit","STOP - Selection Completed"))</f>
        <v/>
      </c>
    </row>
    <row r="185" spans="1:5" ht="16.8" x14ac:dyDescent="0.4">
      <c r="A185" s="8">
        <f t="shared" si="4"/>
        <v>0</v>
      </c>
      <c r="B185" s="3" t="s">
        <v>50</v>
      </c>
      <c r="C185" s="3"/>
      <c r="D185" s="5">
        <f t="shared" si="5"/>
        <v>0</v>
      </c>
      <c r="E185" s="7" t="str">
        <f>IF(ISBLANK(C185),"",IF(SUM(Table1[[Number of Ballots per Unit ]])&lt;B1,"Select More Units to Audit","STOP - Selection Completed"))</f>
        <v/>
      </c>
    </row>
    <row r="186" spans="1:5" ht="16.8" x14ac:dyDescent="0.4">
      <c r="A186" s="8">
        <f t="shared" si="4"/>
        <v>0</v>
      </c>
      <c r="B186" s="3" t="s">
        <v>50</v>
      </c>
      <c r="C186" s="3"/>
      <c r="D186" s="5">
        <f t="shared" si="5"/>
        <v>0</v>
      </c>
      <c r="E186" s="7" t="str">
        <f>IF(ISBLANK(C186),"",IF(SUM(Table1[[Number of Ballots per Unit ]])&lt;B1,"Select More Units to Audit","STOP - Selection Completed"))</f>
        <v/>
      </c>
    </row>
    <row r="187" spans="1:5" ht="16.8" x14ac:dyDescent="0.4">
      <c r="A187" s="8">
        <f t="shared" si="4"/>
        <v>0</v>
      </c>
      <c r="B187" s="3" t="s">
        <v>50</v>
      </c>
      <c r="C187" s="3"/>
      <c r="D187" s="5">
        <f t="shared" si="5"/>
        <v>0</v>
      </c>
      <c r="E187" s="7" t="str">
        <f>IF(ISBLANK(C187),"",IF(SUM(Table1[[Number of Ballots per Unit ]])&lt;B1,"Select More Units to Audit","STOP - Selection Completed"))</f>
        <v/>
      </c>
    </row>
    <row r="188" spans="1:5" ht="16.8" x14ac:dyDescent="0.4">
      <c r="A188" s="8">
        <f t="shared" si="4"/>
        <v>0</v>
      </c>
      <c r="B188" s="3" t="s">
        <v>50</v>
      </c>
      <c r="C188" s="3"/>
      <c r="D188" s="5">
        <f t="shared" si="5"/>
        <v>0</v>
      </c>
      <c r="E188" s="7" t="str">
        <f>IF(ISBLANK(C188),"",IF(SUM(Table1[[Number of Ballots per Unit ]])&lt;B1,"Select More Units to Audit","STOP - Selection Completed"))</f>
        <v/>
      </c>
    </row>
    <row r="189" spans="1:5" ht="16.8" x14ac:dyDescent="0.4">
      <c r="A189" s="8">
        <f t="shared" si="4"/>
        <v>0</v>
      </c>
      <c r="B189" s="3" t="s">
        <v>50</v>
      </c>
      <c r="C189" s="3"/>
      <c r="D189" s="5">
        <f t="shared" si="5"/>
        <v>0</v>
      </c>
      <c r="E189" s="7" t="str">
        <f>IF(ISBLANK(C189),"",IF(SUM(Table1[[Number of Ballots per Unit ]])&lt;B1,"Select More Units to Audit","STOP - Selection Completed"))</f>
        <v/>
      </c>
    </row>
    <row r="190" spans="1:5" ht="16.8" x14ac:dyDescent="0.4">
      <c r="A190" s="8">
        <f t="shared" si="4"/>
        <v>0</v>
      </c>
      <c r="B190" s="3" t="s">
        <v>50</v>
      </c>
      <c r="C190" s="3"/>
      <c r="D190" s="5">
        <f t="shared" si="5"/>
        <v>0</v>
      </c>
      <c r="E190" s="7" t="str">
        <f>IF(ISBLANK(C190),"",IF(SUM(Table1[[Number of Ballots per Unit ]])&lt;B1,"Select More Units to Audit","STOP - Selection Completed"))</f>
        <v/>
      </c>
    </row>
    <row r="191" spans="1:5" ht="16.8" x14ac:dyDescent="0.4">
      <c r="A191" s="8">
        <f t="shared" si="4"/>
        <v>0</v>
      </c>
      <c r="B191" s="3" t="s">
        <v>50</v>
      </c>
      <c r="C191" s="3"/>
      <c r="D191" s="5">
        <f t="shared" si="5"/>
        <v>0</v>
      </c>
      <c r="E191" s="7" t="str">
        <f>IF(ISBLANK(C191),"",IF(SUM(Table1[[Number of Ballots per Unit ]])&lt;B1,"Select More Units to Audit","STOP - Selection Completed"))</f>
        <v/>
      </c>
    </row>
    <row r="192" spans="1:5" ht="16.8" x14ac:dyDescent="0.4">
      <c r="A192" s="8">
        <f t="shared" si="4"/>
        <v>0</v>
      </c>
      <c r="B192" s="3" t="s">
        <v>50</v>
      </c>
      <c r="C192" s="3"/>
      <c r="D192" s="5">
        <f t="shared" si="5"/>
        <v>0</v>
      </c>
      <c r="E192" s="7" t="str">
        <f>IF(ISBLANK(C192),"",IF(SUM(Table1[[Number of Ballots per Unit ]])&lt;B1,"Select More Units to Audit","STOP - Selection Completed"))</f>
        <v/>
      </c>
    </row>
    <row r="193" spans="1:5" ht="16.8" x14ac:dyDescent="0.4">
      <c r="A193" s="8">
        <f t="shared" si="4"/>
        <v>0</v>
      </c>
      <c r="B193" s="3" t="s">
        <v>50</v>
      </c>
      <c r="C193" s="3"/>
      <c r="D193" s="5">
        <f t="shared" si="5"/>
        <v>0</v>
      </c>
      <c r="E193" s="7" t="str">
        <f>IF(ISBLANK(C193),"",IF(SUM(Table1[[Number of Ballots per Unit ]])&lt;B1,"Select More Units to Audit","STOP - Selection Completed"))</f>
        <v/>
      </c>
    </row>
    <row r="194" spans="1:5" ht="16.8" x14ac:dyDescent="0.4">
      <c r="A194" s="8">
        <f t="shared" si="4"/>
        <v>0</v>
      </c>
      <c r="B194" s="3" t="s">
        <v>50</v>
      </c>
      <c r="C194" s="3"/>
      <c r="D194" s="5">
        <f t="shared" si="5"/>
        <v>0</v>
      </c>
      <c r="E194" s="7" t="str">
        <f>IF(ISBLANK(C194),"",IF(SUM(Table1[[Number of Ballots per Unit ]])&lt;B1,"Select More Units to Audit","STOP - Selection Completed"))</f>
        <v/>
      </c>
    </row>
    <row r="195" spans="1:5" ht="16.8" x14ac:dyDescent="0.4">
      <c r="A195" s="8">
        <f t="shared" si="4"/>
        <v>0</v>
      </c>
      <c r="B195" s="3" t="s">
        <v>50</v>
      </c>
      <c r="C195" s="3"/>
      <c r="D195" s="5">
        <f t="shared" si="5"/>
        <v>0</v>
      </c>
      <c r="E195" s="7" t="str">
        <f>IF(ISBLANK(C195),"",IF(SUM(Table1[[Number of Ballots per Unit ]])&lt;B1,"Select More Units to Audit","STOP - Selection Completed"))</f>
        <v/>
      </c>
    </row>
    <row r="196" spans="1:5" ht="16.8" x14ac:dyDescent="0.4">
      <c r="A196" s="8">
        <f t="shared" si="4"/>
        <v>0</v>
      </c>
      <c r="B196" s="3" t="s">
        <v>50</v>
      </c>
      <c r="C196" s="3"/>
      <c r="D196" s="5">
        <f t="shared" si="5"/>
        <v>0</v>
      </c>
      <c r="E196" s="7" t="str">
        <f>IF(ISBLANK(C196),"",IF(SUM(Table1[[Number of Ballots per Unit ]])&lt;B1,"Select More Units to Audit","STOP - Selection Completed"))</f>
        <v/>
      </c>
    </row>
    <row r="197" spans="1:5" ht="16.8" x14ac:dyDescent="0.4">
      <c r="A197" s="8">
        <f t="shared" si="4"/>
        <v>0</v>
      </c>
      <c r="B197" s="3" t="s">
        <v>50</v>
      </c>
      <c r="C197" s="3"/>
      <c r="D197" s="5">
        <f t="shared" si="5"/>
        <v>0</v>
      </c>
      <c r="E197" s="7" t="str">
        <f>IF(ISBLANK(C197),"",IF(SUM(Table1[[Number of Ballots per Unit ]])&lt;B1,"Select More Units to Audit","STOP - Selection Completed"))</f>
        <v/>
      </c>
    </row>
    <row r="198" spans="1:5" ht="16.8" x14ac:dyDescent="0.4">
      <c r="A198" s="8">
        <f t="shared" si="4"/>
        <v>0</v>
      </c>
      <c r="B198" s="3" t="s">
        <v>50</v>
      </c>
      <c r="C198" s="3"/>
      <c r="D198" s="5">
        <f t="shared" si="5"/>
        <v>0</v>
      </c>
      <c r="E198" s="7" t="str">
        <f>IF(ISBLANK(C198),"",IF(SUM(Table1[[Number of Ballots per Unit ]])&lt;B1,"Select More Units to Audit","STOP - Selection Completed"))</f>
        <v/>
      </c>
    </row>
    <row r="199" spans="1:5" ht="16.8" x14ac:dyDescent="0.4">
      <c r="A199" s="8">
        <f t="shared" ref="A199:A202" si="6">A198</f>
        <v>0</v>
      </c>
      <c r="B199" s="3" t="s">
        <v>50</v>
      </c>
      <c r="C199" s="3"/>
      <c r="D199" s="5">
        <f t="shared" ref="D199:D202" si="7">D198-C199</f>
        <v>0</v>
      </c>
      <c r="E199" s="7" t="str">
        <f>IF(ISBLANK(C199),"",IF(SUM(Table1[[Number of Ballots per Unit ]])&lt;B1,"Select More Units to Audit","STOP - Selection Completed"))</f>
        <v/>
      </c>
    </row>
    <row r="200" spans="1:5" ht="16.8" x14ac:dyDescent="0.4">
      <c r="A200" s="8">
        <f t="shared" si="6"/>
        <v>0</v>
      </c>
      <c r="B200" s="3" t="s">
        <v>50</v>
      </c>
      <c r="C200" s="3"/>
      <c r="D200" s="5">
        <f t="shared" si="7"/>
        <v>0</v>
      </c>
      <c r="E200" s="7" t="str">
        <f>IF(ISBLANK(C200),"",IF(SUM(Table1[[Number of Ballots per Unit ]])&lt;B1,"Select More Units to Audit","STOP - Selection Completed"))</f>
        <v/>
      </c>
    </row>
    <row r="201" spans="1:5" ht="16.8" x14ac:dyDescent="0.4">
      <c r="A201" s="8">
        <f t="shared" si="6"/>
        <v>0</v>
      </c>
      <c r="B201" s="3" t="s">
        <v>50</v>
      </c>
      <c r="C201" s="3"/>
      <c r="D201" s="5">
        <f t="shared" si="7"/>
        <v>0</v>
      </c>
      <c r="E201" s="7" t="str">
        <f>IF(ISBLANK(C201),"",IF(SUM(Table1[[Number of Ballots per Unit ]])&lt;B1,"Select More Units to Audit","STOP - Selection Completed"))</f>
        <v/>
      </c>
    </row>
    <row r="202" spans="1:5" ht="16.8" x14ac:dyDescent="0.4">
      <c r="A202" s="9">
        <f t="shared" si="6"/>
        <v>0</v>
      </c>
      <c r="B202" s="4" t="s">
        <v>50</v>
      </c>
      <c r="C202" s="4"/>
      <c r="D202" s="5">
        <f t="shared" si="7"/>
        <v>0</v>
      </c>
      <c r="E202" s="7" t="str">
        <f>IF(ISBLANK(C202),"",IF(SUM(Table1[[Number of Ballots per Unit ]])&lt;B1,"Select More Units to Audit","STOP - Selection Completed"))</f>
        <v/>
      </c>
    </row>
  </sheetData>
  <sheetProtection algorithmName="SHA-512" hashValue="gh/BXkzW1pS5Gb0lUJwyWRuNKKGQLXfqM1khWbxOvS4AqBQVKQVPfTSoKOI1zg4DCWc3W37i1g4KD6XBU7OZ2w==" saltValue="+76Vqo30AlFNiqJo2IzGJg==" spinCount="100000" sheet="1" objects="1" scenarios="1"/>
  <mergeCells count="1">
    <mergeCell ref="A2:E2"/>
  </mergeCells>
  <conditionalFormatting sqref="A2">
    <cfRule type="cellIs" dxfId="21" priority="1" operator="equal">
      <formula>"PASS"</formula>
    </cfRule>
    <cfRule type="cellIs" dxfId="20" priority="2" operator="equal">
      <formula>"You must select AT LEAST two units in order to successfully submit this form"</formula>
    </cfRule>
    <cfRule type="cellIs" dxfId="19" priority="3" operator="equal">
      <formula>"You must select AT LEAST$2:$2 two units in order to successfully submit this form"</formula>
    </cfRule>
  </conditionalFormatting>
  <conditionalFormatting sqref="E1 E3:E1048576">
    <cfRule type="cellIs" dxfId="18" priority="4" operator="equal">
      <formula>"STOP - Selection Completed"</formula>
    </cfRule>
    <cfRule type="cellIs" dxfId="17" priority="5" operator="equal">
      <formula>"Select More Units to Audit"</formula>
    </cfRule>
  </conditionalFormatting>
  <printOptions horizontalCentered="1"/>
  <pageMargins left="0.7" right="0.7" top="0.75" bottom="0.75" header="0.3" footer="0.3"/>
  <pageSetup scale="64" fitToHeight="0" orientation="portrait" r:id="rId1"/>
  <ignoredErrors>
    <ignoredError sqref="A4" calculatedColumn="1"/>
  </ignoredErrors>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085E7-CDC1-4320-BC13-74A888D35606}">
  <sheetPr>
    <pageSetUpPr fitToPage="1"/>
  </sheetPr>
  <dimension ref="B1:I16"/>
  <sheetViews>
    <sheetView topLeftCell="B1" zoomScaleNormal="100" workbookViewId="0">
      <selection activeCell="F6" sqref="F6"/>
    </sheetView>
  </sheetViews>
  <sheetFormatPr defaultColWidth="0" defaultRowHeight="14.4" zeroHeight="1" x14ac:dyDescent="0.3"/>
  <cols>
    <col min="1" max="1" width="8.6640625" style="1" hidden="1" customWidth="1"/>
    <col min="2" max="4" width="8.6640625" style="57" customWidth="1"/>
    <col min="5" max="5" width="53.33203125" style="69" customWidth="1"/>
    <col min="6" max="6" width="13.44140625" style="1" customWidth="1"/>
    <col min="7" max="7" width="37.5546875" style="1" customWidth="1"/>
    <col min="8" max="9" width="8.6640625" style="57" customWidth="1"/>
    <col min="10" max="16384" width="8.6640625" style="1" hidden="1"/>
  </cols>
  <sheetData>
    <row r="1" spans="2:9" s="57" customFormat="1" x14ac:dyDescent="0.3"/>
    <row r="2" spans="2:9" s="57" customFormat="1" x14ac:dyDescent="0.3"/>
    <row r="3" spans="2:9" s="57" customFormat="1" ht="15" thickBot="1" x14ac:dyDescent="0.35"/>
    <row r="4" spans="2:9" s="58" customFormat="1" ht="101.1" customHeight="1" x14ac:dyDescent="0.4">
      <c r="B4" s="57"/>
      <c r="C4" s="57"/>
      <c r="D4" s="57"/>
      <c r="E4" s="66" t="s">
        <v>65</v>
      </c>
      <c r="F4" s="70"/>
      <c r="G4" s="71"/>
      <c r="H4" s="57"/>
      <c r="I4" s="57"/>
    </row>
    <row r="5" spans="2:9" s="58" customFormat="1" ht="141" customHeight="1" x14ac:dyDescent="0.4">
      <c r="B5" s="57"/>
      <c r="C5" s="57"/>
      <c r="D5" s="57"/>
      <c r="E5" s="67" t="s">
        <v>56</v>
      </c>
      <c r="F5" s="72" t="s">
        <v>58</v>
      </c>
      <c r="G5" s="73" t="s">
        <v>66</v>
      </c>
      <c r="H5" s="57"/>
      <c r="I5" s="57"/>
    </row>
    <row r="6" spans="2:9" ht="54" customHeight="1" x14ac:dyDescent="0.4">
      <c r="E6" s="47" t="s">
        <v>59</v>
      </c>
      <c r="F6" s="54"/>
      <c r="G6" s="14"/>
    </row>
    <row r="7" spans="2:9" ht="54" customHeight="1" x14ac:dyDescent="0.4">
      <c r="E7" s="47" t="s">
        <v>60</v>
      </c>
      <c r="F7" s="54"/>
      <c r="G7" s="14"/>
    </row>
    <row r="8" spans="2:9" ht="54" customHeight="1" x14ac:dyDescent="0.4">
      <c r="E8" s="47" t="s">
        <v>61</v>
      </c>
      <c r="F8" s="54"/>
      <c r="G8" s="14"/>
    </row>
    <row r="9" spans="2:9" ht="54" customHeight="1" x14ac:dyDescent="0.4">
      <c r="E9" s="47" t="s">
        <v>164</v>
      </c>
      <c r="F9" s="54"/>
      <c r="G9" s="14"/>
    </row>
    <row r="10" spans="2:9" ht="54" customHeight="1" x14ac:dyDescent="0.4">
      <c r="E10" s="47" t="s">
        <v>62</v>
      </c>
      <c r="F10" s="54"/>
      <c r="G10" s="14"/>
    </row>
    <row r="11" spans="2:9" ht="54" customHeight="1" x14ac:dyDescent="0.4">
      <c r="E11" s="47" t="s">
        <v>63</v>
      </c>
      <c r="F11" s="54"/>
      <c r="G11" s="14"/>
    </row>
    <row r="12" spans="2:9" ht="54" customHeight="1" thickBot="1" x14ac:dyDescent="0.45">
      <c r="E12" s="68" t="s">
        <v>64</v>
      </c>
      <c r="F12" s="55"/>
      <c r="G12" s="56"/>
    </row>
    <row r="13" spans="2:9" s="57" customFormat="1" x14ac:dyDescent="0.3"/>
    <row r="14" spans="2:9" s="57" customFormat="1" x14ac:dyDescent="0.3"/>
    <row r="15" spans="2:9" s="57" customFormat="1" x14ac:dyDescent="0.3"/>
    <row r="16" spans="2:9" ht="14.1" hidden="1" customHeight="1" x14ac:dyDescent="0.3"/>
  </sheetData>
  <sheetProtection algorithmName="SHA-512" hashValue="/l+mxttf/5c2SwXNC+zowALtV5WB8fysxXDNdHkaQzwIhSd8NJCgQ857SNv35CJ++0chsNEr2pOaFYZroy7JmQ==" saltValue="lAXAEQuei+Nd8Rv/NhBEhw==" spinCount="100000" sheet="1" objects="1" scenarios="1"/>
  <pageMargins left="0.7" right="0.7" top="0.90479166666666666" bottom="0.75" header="0.3" footer="0.3"/>
  <pageSetup scale="86" fitToHeight="0" orientation="portrait" r:id="rId1"/>
  <headerFooter>
    <oddHeader>&amp;C&amp;"Segoe UI,Bold"&amp;14November 7, 2023 General Election
Post-Election Audit Report</oddHead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8B8512AC-1386-4614-9216-F989916C7620}">
          <x14:formula1>
            <xm:f>Dropdown!$B$1:$B$3</xm:f>
          </x14:formula1>
          <xm:sqref>F6:F12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8A1EB4-B9CE-48D2-80C7-3AC9F1EB77A6}">
  <sheetPr>
    <pageSetUpPr fitToPage="1"/>
  </sheetPr>
  <dimension ref="A1:H84"/>
  <sheetViews>
    <sheetView zoomScaleNormal="100" workbookViewId="0">
      <selection activeCell="A40" sqref="A40"/>
    </sheetView>
  </sheetViews>
  <sheetFormatPr defaultColWidth="9.109375" defaultRowHeight="16.8" x14ac:dyDescent="0.4"/>
  <cols>
    <col min="1" max="1" width="42.88671875" style="11" customWidth="1"/>
    <col min="2" max="3" width="21" style="11" customWidth="1"/>
    <col min="4" max="5" width="21" style="10" customWidth="1"/>
    <col min="6" max="6" width="42.88671875" style="10" customWidth="1"/>
    <col min="7" max="10" width="21" style="10" customWidth="1"/>
    <col min="11" max="16384" width="9.109375" style="10"/>
  </cols>
  <sheetData>
    <row r="1" spans="1:8" ht="50.4" x14ac:dyDescent="0.4">
      <c r="A1" s="42" t="s">
        <v>0</v>
      </c>
      <c r="B1" s="42" t="s">
        <v>1</v>
      </c>
      <c r="C1" s="42" t="s">
        <v>3</v>
      </c>
      <c r="E1" s="11"/>
      <c r="F1" s="11"/>
    </row>
    <row r="2" spans="1:8" x14ac:dyDescent="0.4">
      <c r="A2" s="24">
        <f>'1. Basic Information'!A2</f>
        <v>0</v>
      </c>
      <c r="B2" s="25">
        <f>'1. Basic Information'!B2</f>
        <v>0</v>
      </c>
      <c r="C2" s="24">
        <f>'1. Basic Information'!C2</f>
        <v>0</v>
      </c>
      <c r="E2" s="11"/>
      <c r="F2" s="11"/>
    </row>
    <row r="3" spans="1:8" ht="33.6" x14ac:dyDescent="0.4">
      <c r="A3" s="42" t="s">
        <v>2</v>
      </c>
      <c r="B3" s="42" t="s">
        <v>49</v>
      </c>
      <c r="C3" s="42" t="s">
        <v>68</v>
      </c>
      <c r="D3" s="11"/>
      <c r="E3" s="11"/>
      <c r="F3" s="11"/>
    </row>
    <row r="4" spans="1:8" x14ac:dyDescent="0.4">
      <c r="A4" s="26">
        <f>'1. Basic Information'!A4</f>
        <v>0</v>
      </c>
      <c r="B4" s="26">
        <f>SUM(Table1[[Number of Ballots per Unit ]])</f>
        <v>0</v>
      </c>
      <c r="C4" s="27">
        <f>COUNTIF('2. Unit Calculation'!C:C,"&gt;"&amp;0)</f>
        <v>0</v>
      </c>
      <c r="D4" s="11"/>
      <c r="E4" s="11"/>
      <c r="F4" s="11"/>
    </row>
    <row r="5" spans="1:8" ht="17.399999999999999" thickBot="1" x14ac:dyDescent="0.45">
      <c r="A5" s="77"/>
      <c r="B5" s="78"/>
      <c r="C5" s="77"/>
      <c r="D5" s="11"/>
      <c r="E5" s="11"/>
      <c r="F5" s="11"/>
    </row>
    <row r="6" spans="1:8" ht="51" customHeight="1" x14ac:dyDescent="0.4">
      <c r="A6" s="74" t="s">
        <v>170</v>
      </c>
      <c r="B6" s="103" t="s">
        <v>190</v>
      </c>
      <c r="C6" s="104"/>
      <c r="D6" s="11"/>
      <c r="E6" s="11"/>
    </row>
    <row r="7" spans="1:8" ht="33.6" x14ac:dyDescent="0.4">
      <c r="A7" s="43" t="s">
        <v>186</v>
      </c>
      <c r="B7" s="44" t="s">
        <v>177</v>
      </c>
      <c r="C7" s="45" t="s">
        <v>178</v>
      </c>
      <c r="D7" s="11"/>
      <c r="E7" s="11"/>
    </row>
    <row r="8" spans="1:8" x14ac:dyDescent="0.4">
      <c r="A8" s="46" t="s">
        <v>171</v>
      </c>
      <c r="B8" s="52">
        <v>0</v>
      </c>
      <c r="C8" s="53">
        <v>0</v>
      </c>
      <c r="D8" s="11"/>
      <c r="E8" s="11"/>
    </row>
    <row r="9" spans="1:8" x14ac:dyDescent="0.4">
      <c r="A9" s="46" t="s">
        <v>172</v>
      </c>
      <c r="B9" s="52">
        <v>0</v>
      </c>
      <c r="C9" s="53">
        <v>0</v>
      </c>
      <c r="D9" s="11"/>
      <c r="E9" s="11"/>
    </row>
    <row r="10" spans="1:8" ht="20.25" customHeight="1" x14ac:dyDescent="0.4">
      <c r="A10" s="46" t="s">
        <v>191</v>
      </c>
      <c r="B10" s="52">
        <v>0</v>
      </c>
      <c r="C10" s="53">
        <v>0</v>
      </c>
      <c r="D10" s="11"/>
      <c r="E10" s="11"/>
      <c r="F10" s="11"/>
    </row>
    <row r="11" spans="1:8" x14ac:dyDescent="0.4">
      <c r="A11" s="46" t="s">
        <v>173</v>
      </c>
      <c r="B11" s="52">
        <v>0</v>
      </c>
      <c r="C11" s="53">
        <v>0</v>
      </c>
      <c r="D11" s="11"/>
      <c r="F11" s="11"/>
      <c r="G11" s="11"/>
      <c r="H11" s="11"/>
    </row>
    <row r="12" spans="1:8" x14ac:dyDescent="0.4">
      <c r="A12" s="46" t="s">
        <v>174</v>
      </c>
      <c r="B12" s="52">
        <v>0</v>
      </c>
      <c r="C12" s="53">
        <v>0</v>
      </c>
      <c r="D12" s="11"/>
      <c r="E12" s="11"/>
      <c r="F12" s="11"/>
    </row>
    <row r="13" spans="1:8" x14ac:dyDescent="0.4">
      <c r="A13" s="46" t="s">
        <v>26</v>
      </c>
      <c r="B13" s="52">
        <v>0</v>
      </c>
      <c r="C13" s="53">
        <v>0</v>
      </c>
      <c r="D13" s="11"/>
      <c r="E13" s="11"/>
      <c r="F13" s="11"/>
    </row>
    <row r="14" spans="1:8" ht="17.399999999999999" thickBot="1" x14ac:dyDescent="0.45">
      <c r="A14" s="46" t="s">
        <v>27</v>
      </c>
      <c r="B14" s="52">
        <v>0</v>
      </c>
      <c r="C14" s="53">
        <v>0</v>
      </c>
      <c r="D14" s="11"/>
      <c r="E14" s="11"/>
      <c r="F14" s="11"/>
    </row>
    <row r="15" spans="1:8" hidden="1" x14ac:dyDescent="0.4">
      <c r="A15" s="47" t="s">
        <v>179</v>
      </c>
      <c r="B15" s="28">
        <f>ABS(B8-C8)</f>
        <v>0</v>
      </c>
      <c r="C15" s="14"/>
      <c r="D15" s="11"/>
      <c r="E15" s="11"/>
      <c r="F15" s="11"/>
    </row>
    <row r="16" spans="1:8" hidden="1" x14ac:dyDescent="0.4">
      <c r="A16" s="47" t="s">
        <v>180</v>
      </c>
      <c r="B16" s="28">
        <f t="shared" ref="B16:B20" si="0">ABS(B9-C9)</f>
        <v>0</v>
      </c>
      <c r="C16" s="14"/>
      <c r="D16" s="11"/>
      <c r="E16" s="11"/>
      <c r="F16" s="11"/>
    </row>
    <row r="17" spans="1:6" hidden="1" x14ac:dyDescent="0.4">
      <c r="A17" s="10" t="s">
        <v>181</v>
      </c>
      <c r="B17" s="28">
        <f t="shared" si="0"/>
        <v>0</v>
      </c>
      <c r="C17" s="14"/>
      <c r="F17" s="11"/>
    </row>
    <row r="18" spans="1:6" hidden="1" x14ac:dyDescent="0.4">
      <c r="A18" s="10" t="s">
        <v>182</v>
      </c>
      <c r="B18" s="28">
        <f t="shared" si="0"/>
        <v>0</v>
      </c>
      <c r="C18" s="16"/>
      <c r="F18" s="11"/>
    </row>
    <row r="19" spans="1:6" hidden="1" x14ac:dyDescent="0.4">
      <c r="A19" s="10" t="s">
        <v>183</v>
      </c>
      <c r="B19" s="28">
        <f t="shared" si="0"/>
        <v>0</v>
      </c>
      <c r="C19" s="16"/>
      <c r="F19" s="11"/>
    </row>
    <row r="20" spans="1:6" ht="18" hidden="1" customHeight="1" x14ac:dyDescent="0.4">
      <c r="A20" s="47" t="s">
        <v>19</v>
      </c>
      <c r="B20" s="28">
        <f t="shared" si="0"/>
        <v>0</v>
      </c>
      <c r="C20" s="16"/>
      <c r="F20" s="11"/>
    </row>
    <row r="21" spans="1:6" ht="17.399999999999999" hidden="1" thickBot="1" x14ac:dyDescent="0.45">
      <c r="A21" s="48" t="s">
        <v>20</v>
      </c>
      <c r="B21" s="29">
        <f>ABS(B14-C14)</f>
        <v>0</v>
      </c>
      <c r="C21" s="16"/>
      <c r="F21" s="11"/>
    </row>
    <row r="22" spans="1:6" ht="18" thickTop="1" thickBot="1" x14ac:dyDescent="0.45">
      <c r="A22" s="49" t="s">
        <v>21</v>
      </c>
      <c r="B22" s="99">
        <f>SUM(B8:B14)</f>
        <v>0</v>
      </c>
      <c r="C22" s="100"/>
      <c r="F22" s="11"/>
    </row>
    <row r="23" spans="1:6" ht="17.399999999999999" thickBot="1" x14ac:dyDescent="0.45">
      <c r="A23" s="50" t="s">
        <v>18</v>
      </c>
      <c r="B23" s="30" t="e">
        <f>1-(SUM(B15:B21)/B22)</f>
        <v>#DIV/0!</v>
      </c>
      <c r="C23" s="17"/>
      <c r="E23" s="89"/>
      <c r="F23" s="11"/>
    </row>
    <row r="24" spans="1:6" ht="66" customHeight="1" thickBot="1" x14ac:dyDescent="0.45">
      <c r="A24" s="86" t="s">
        <v>51</v>
      </c>
      <c r="B24" s="84"/>
      <c r="C24" s="85"/>
      <c r="D24" s="101" t="e">
        <f>IF(B23&lt;=99.8%,"The board must escalate the audit if the Accuracy Rate is less than 99.5% and the margin of victory is greater than 1% or if the Accuracy Rate is less than 99.8% and the margin of victory is less than 1%","PASS")</f>
        <v>#DIV/0!</v>
      </c>
      <c r="E24" s="102"/>
    </row>
    <row r="25" spans="1:6" ht="17.399999999999999" thickBot="1" x14ac:dyDescent="0.45">
      <c r="A25" s="88"/>
      <c r="B25" s="19"/>
      <c r="C25" s="20"/>
      <c r="D25" s="11"/>
      <c r="E25" s="11"/>
    </row>
    <row r="26" spans="1:6" ht="33.6" customHeight="1" x14ac:dyDescent="0.4">
      <c r="A26" s="74" t="s">
        <v>188</v>
      </c>
      <c r="B26" s="75" t="s">
        <v>189</v>
      </c>
      <c r="C26" s="76"/>
      <c r="D26" s="11"/>
      <c r="E26" s="11"/>
    </row>
    <row r="27" spans="1:6" ht="33.6" x14ac:dyDescent="0.4">
      <c r="A27" s="43" t="s">
        <v>186</v>
      </c>
      <c r="B27" s="44" t="s">
        <v>177</v>
      </c>
      <c r="C27" s="45" t="s">
        <v>178</v>
      </c>
      <c r="D27" s="11"/>
      <c r="E27" s="11"/>
    </row>
    <row r="28" spans="1:6" x14ac:dyDescent="0.4">
      <c r="A28" s="46" t="s">
        <v>176</v>
      </c>
      <c r="B28" s="52">
        <v>0</v>
      </c>
      <c r="C28" s="53">
        <v>0</v>
      </c>
      <c r="D28" s="11"/>
      <c r="E28" s="11"/>
    </row>
    <row r="29" spans="1:6" x14ac:dyDescent="0.4">
      <c r="A29" s="46" t="s">
        <v>175</v>
      </c>
      <c r="B29" s="52">
        <v>0</v>
      </c>
      <c r="C29" s="53">
        <v>0</v>
      </c>
      <c r="D29" s="11"/>
      <c r="E29" s="11"/>
    </row>
    <row r="30" spans="1:6" x14ac:dyDescent="0.4">
      <c r="A30" s="46" t="s">
        <v>26</v>
      </c>
      <c r="B30" s="52">
        <v>0</v>
      </c>
      <c r="C30" s="53">
        <v>0</v>
      </c>
      <c r="D30" s="11"/>
    </row>
    <row r="31" spans="1:6" ht="17.399999999999999" thickBot="1" x14ac:dyDescent="0.45">
      <c r="A31" s="46" t="s">
        <v>27</v>
      </c>
      <c r="B31" s="52">
        <v>0</v>
      </c>
      <c r="C31" s="53">
        <v>0</v>
      </c>
      <c r="D31" s="11"/>
      <c r="E31" s="11"/>
    </row>
    <row r="32" spans="1:6" hidden="1" x14ac:dyDescent="0.4">
      <c r="A32" s="47" t="s">
        <v>185</v>
      </c>
      <c r="B32" s="28">
        <f>ABS(B28-C28)</f>
        <v>0</v>
      </c>
      <c r="C32" s="14"/>
      <c r="D32" s="11"/>
      <c r="E32" s="11"/>
    </row>
    <row r="33" spans="1:5" hidden="1" x14ac:dyDescent="0.4">
      <c r="A33" s="47" t="s">
        <v>184</v>
      </c>
      <c r="B33" s="28">
        <f>ABS(B29-C29)</f>
        <v>0</v>
      </c>
      <c r="C33" s="14"/>
      <c r="D33" s="11"/>
      <c r="E33" s="11"/>
    </row>
    <row r="34" spans="1:5" hidden="1" x14ac:dyDescent="0.4">
      <c r="A34" s="47" t="s">
        <v>19</v>
      </c>
      <c r="B34" s="28">
        <f>ABS(B30-C30)</f>
        <v>0</v>
      </c>
      <c r="C34" s="14"/>
      <c r="D34" s="11"/>
      <c r="E34" s="11"/>
    </row>
    <row r="35" spans="1:5" ht="17.399999999999999" hidden="1" thickBot="1" x14ac:dyDescent="0.45">
      <c r="A35" s="48" t="s">
        <v>20</v>
      </c>
      <c r="B35" s="29">
        <f>ABS(B31-C31)</f>
        <v>0</v>
      </c>
      <c r="C35" s="16"/>
      <c r="D35" s="11"/>
      <c r="E35" s="11"/>
    </row>
    <row r="36" spans="1:5" ht="17.399999999999999" thickTop="1" x14ac:dyDescent="0.4">
      <c r="A36" s="49" t="s">
        <v>21</v>
      </c>
      <c r="B36" s="105">
        <f>SUM(B28:B31)</f>
        <v>0</v>
      </c>
      <c r="C36" s="106"/>
      <c r="E36" s="89"/>
    </row>
    <row r="37" spans="1:5" ht="21" customHeight="1" thickBot="1" x14ac:dyDescent="0.45">
      <c r="A37" s="91" t="s">
        <v>18</v>
      </c>
      <c r="B37" s="31" t="e">
        <f>1-(SUM(B32:B35)/B36)</f>
        <v>#DIV/0!</v>
      </c>
      <c r="C37" s="21"/>
    </row>
    <row r="38" spans="1:5" ht="62.25" customHeight="1" thickBot="1" x14ac:dyDescent="0.45">
      <c r="A38" s="90" t="s">
        <v>51</v>
      </c>
      <c r="B38" s="19"/>
      <c r="C38" s="20"/>
      <c r="D38" s="101" t="e">
        <f>IF(B37&lt;=99.8%,"The board must escalate the audit if the Accuracy Rate is less than 99.5% and the margin of victory is greater than 1% or if the Accuracy Rate is less than 99.8% and the margin of victory is less than 1%","PASS")</f>
        <v>#DIV/0!</v>
      </c>
      <c r="E38" s="102"/>
    </row>
    <row r="40" spans="1:5" x14ac:dyDescent="0.4">
      <c r="A40" s="51" t="s">
        <v>192</v>
      </c>
      <c r="B40" s="94" t="s">
        <v>187</v>
      </c>
      <c r="C40" s="33"/>
      <c r="D40" s="11"/>
    </row>
    <row r="41" spans="1:5" ht="50.4" x14ac:dyDescent="0.4">
      <c r="A41" s="42" t="s">
        <v>4</v>
      </c>
      <c r="B41" s="42" t="s">
        <v>177</v>
      </c>
      <c r="C41" s="42" t="s">
        <v>5</v>
      </c>
      <c r="D41" s="11"/>
    </row>
    <row r="42" spans="1:5" ht="33.6" x14ac:dyDescent="0.4">
      <c r="A42" s="13" t="s">
        <v>7</v>
      </c>
      <c r="B42" s="52">
        <v>0</v>
      </c>
      <c r="C42" s="52">
        <v>0</v>
      </c>
      <c r="D42" s="11"/>
    </row>
    <row r="43" spans="1:5" ht="33.6" x14ac:dyDescent="0.4">
      <c r="A43" s="13" t="s">
        <v>6</v>
      </c>
      <c r="B43" s="52">
        <v>0</v>
      </c>
      <c r="C43" s="52">
        <v>0</v>
      </c>
      <c r="D43" s="11"/>
    </row>
    <row r="44" spans="1:5" x14ac:dyDescent="0.4">
      <c r="A44" s="28" t="s">
        <v>22</v>
      </c>
      <c r="B44" s="52">
        <v>0</v>
      </c>
      <c r="C44" s="52">
        <v>0</v>
      </c>
      <c r="D44" s="11"/>
    </row>
    <row r="45" spans="1:5" x14ac:dyDescent="0.4">
      <c r="A45" s="28" t="s">
        <v>23</v>
      </c>
      <c r="B45" s="52">
        <v>0</v>
      </c>
      <c r="C45" s="52">
        <v>0</v>
      </c>
      <c r="D45" s="11"/>
    </row>
    <row r="46" spans="1:5" ht="33.6" x14ac:dyDescent="0.4">
      <c r="A46" s="81" t="s">
        <v>67</v>
      </c>
      <c r="B46" s="82"/>
      <c r="C46" s="83"/>
      <c r="D46" s="11"/>
    </row>
    <row r="47" spans="1:5" x14ac:dyDescent="0.4">
      <c r="A47" s="12" t="s">
        <v>8</v>
      </c>
      <c r="B47" s="52">
        <v>0</v>
      </c>
      <c r="C47" s="53">
        <v>0</v>
      </c>
      <c r="D47" s="11"/>
    </row>
    <row r="48" spans="1:5" x14ac:dyDescent="0.4">
      <c r="A48" s="12" t="s">
        <v>9</v>
      </c>
      <c r="B48" s="52">
        <v>0</v>
      </c>
      <c r="C48" s="53">
        <v>0</v>
      </c>
      <c r="D48" s="11"/>
    </row>
    <row r="49" spans="1:5" x14ac:dyDescent="0.4">
      <c r="A49" s="12" t="s">
        <v>10</v>
      </c>
      <c r="B49" s="52">
        <v>0</v>
      </c>
      <c r="C49" s="53">
        <v>0</v>
      </c>
      <c r="D49" s="11"/>
    </row>
    <row r="50" spans="1:5" x14ac:dyDescent="0.4">
      <c r="A50" s="12" t="s">
        <v>11</v>
      </c>
      <c r="B50" s="52">
        <v>0</v>
      </c>
      <c r="C50" s="53">
        <v>0</v>
      </c>
    </row>
    <row r="51" spans="1:5" x14ac:dyDescent="0.4">
      <c r="A51" s="12" t="s">
        <v>12</v>
      </c>
      <c r="B51" s="52">
        <v>0</v>
      </c>
      <c r="C51" s="53">
        <v>0</v>
      </c>
      <c r="D51" s="11"/>
    </row>
    <row r="52" spans="1:5" x14ac:dyDescent="0.4">
      <c r="A52" s="12" t="s">
        <v>13</v>
      </c>
      <c r="B52" s="52">
        <v>0</v>
      </c>
      <c r="C52" s="53">
        <v>0</v>
      </c>
    </row>
    <row r="53" spans="1:5" x14ac:dyDescent="0.4">
      <c r="A53" s="12" t="s">
        <v>14</v>
      </c>
      <c r="B53" s="52">
        <v>0</v>
      </c>
      <c r="C53" s="53">
        <v>0</v>
      </c>
    </row>
    <row r="54" spans="1:5" x14ac:dyDescent="0.4">
      <c r="A54" s="12" t="s">
        <v>15</v>
      </c>
      <c r="B54" s="52">
        <v>0</v>
      </c>
      <c r="C54" s="53">
        <v>0</v>
      </c>
    </row>
    <row r="55" spans="1:5" x14ac:dyDescent="0.4">
      <c r="A55" s="12" t="s">
        <v>16</v>
      </c>
      <c r="B55" s="52">
        <v>0</v>
      </c>
      <c r="C55" s="53">
        <v>0</v>
      </c>
    </row>
    <row r="56" spans="1:5" ht="17.399999999999999" thickBot="1" x14ac:dyDescent="0.45">
      <c r="A56" s="12" t="s">
        <v>17</v>
      </c>
      <c r="B56" s="52">
        <v>0</v>
      </c>
      <c r="C56" s="53">
        <v>0</v>
      </c>
      <c r="D56" s="11"/>
      <c r="E56" s="11"/>
    </row>
    <row r="57" spans="1:5" hidden="1" x14ac:dyDescent="0.4">
      <c r="A57" s="12" t="s">
        <v>28</v>
      </c>
      <c r="B57" s="28">
        <f>ABS(B42-C42)</f>
        <v>0</v>
      </c>
      <c r="C57" s="14"/>
      <c r="D57" s="11"/>
      <c r="E57" s="11"/>
    </row>
    <row r="58" spans="1:5" hidden="1" x14ac:dyDescent="0.4">
      <c r="A58" s="12" t="s">
        <v>29</v>
      </c>
      <c r="B58" s="28">
        <f>ABS(B43-C43)</f>
        <v>0</v>
      </c>
      <c r="C58" s="14"/>
      <c r="D58" s="11"/>
      <c r="E58" s="11"/>
    </row>
    <row r="59" spans="1:5" hidden="1" x14ac:dyDescent="0.4">
      <c r="A59" s="12" t="s">
        <v>19</v>
      </c>
      <c r="B59" s="28">
        <f>ABS(B44-C44)</f>
        <v>0</v>
      </c>
      <c r="C59" s="14"/>
      <c r="D59" s="11"/>
      <c r="E59" s="11"/>
    </row>
    <row r="60" spans="1:5" hidden="1" x14ac:dyDescent="0.4">
      <c r="A60" s="15" t="s">
        <v>20</v>
      </c>
      <c r="B60" s="28">
        <f t="shared" ref="B60:B70" si="1">ABS(B45-C45)</f>
        <v>0</v>
      </c>
      <c r="C60" s="16"/>
    </row>
    <row r="61" spans="1:5" hidden="1" x14ac:dyDescent="0.4">
      <c r="A61" s="21" t="s">
        <v>30</v>
      </c>
      <c r="B61" s="28">
        <f t="shared" si="1"/>
        <v>0</v>
      </c>
      <c r="C61" s="22"/>
    </row>
    <row r="62" spans="1:5" hidden="1" x14ac:dyDescent="0.4">
      <c r="A62" s="21" t="s">
        <v>31</v>
      </c>
      <c r="B62" s="28">
        <f t="shared" si="1"/>
        <v>0</v>
      </c>
      <c r="C62" s="22"/>
    </row>
    <row r="63" spans="1:5" hidden="1" x14ac:dyDescent="0.4">
      <c r="A63" s="21" t="s">
        <v>32</v>
      </c>
      <c r="B63" s="28">
        <f t="shared" si="1"/>
        <v>0</v>
      </c>
      <c r="C63" s="22"/>
    </row>
    <row r="64" spans="1:5" hidden="1" x14ac:dyDescent="0.4">
      <c r="A64" s="21" t="s">
        <v>33</v>
      </c>
      <c r="B64" s="28">
        <f t="shared" si="1"/>
        <v>0</v>
      </c>
      <c r="C64" s="22"/>
    </row>
    <row r="65" spans="1:5" hidden="1" x14ac:dyDescent="0.4">
      <c r="A65" s="21" t="s">
        <v>34</v>
      </c>
      <c r="B65" s="28">
        <f t="shared" si="1"/>
        <v>0</v>
      </c>
      <c r="C65" s="22"/>
    </row>
    <row r="66" spans="1:5" hidden="1" x14ac:dyDescent="0.4">
      <c r="A66" s="21" t="s">
        <v>35</v>
      </c>
      <c r="B66" s="28">
        <f t="shared" si="1"/>
        <v>0</v>
      </c>
      <c r="C66" s="22"/>
    </row>
    <row r="67" spans="1:5" hidden="1" x14ac:dyDescent="0.4">
      <c r="A67" s="21" t="s">
        <v>36</v>
      </c>
      <c r="B67" s="28">
        <f t="shared" si="1"/>
        <v>0</v>
      </c>
      <c r="C67" s="22"/>
    </row>
    <row r="68" spans="1:5" hidden="1" x14ac:dyDescent="0.4">
      <c r="A68" s="21" t="s">
        <v>37</v>
      </c>
      <c r="B68" s="28">
        <f t="shared" si="1"/>
        <v>0</v>
      </c>
      <c r="C68" s="22"/>
    </row>
    <row r="69" spans="1:5" hidden="1" x14ac:dyDescent="0.4">
      <c r="A69" s="21" t="s">
        <v>38</v>
      </c>
      <c r="B69" s="28">
        <f t="shared" si="1"/>
        <v>0</v>
      </c>
      <c r="C69" s="22"/>
    </row>
    <row r="70" spans="1:5" ht="17.399999999999999" hidden="1" thickBot="1" x14ac:dyDescent="0.45">
      <c r="A70" s="21" t="s">
        <v>39</v>
      </c>
      <c r="B70" s="28">
        <f t="shared" si="1"/>
        <v>0</v>
      </c>
      <c r="C70" s="22"/>
      <c r="D70" s="11"/>
      <c r="E70" s="11"/>
    </row>
    <row r="71" spans="1:5" ht="18" thickTop="1" thickBot="1" x14ac:dyDescent="0.45">
      <c r="A71" s="49" t="s">
        <v>21</v>
      </c>
      <c r="B71" s="99">
        <f>SUM(B42:B45,B47:B56)</f>
        <v>0</v>
      </c>
      <c r="C71" s="100"/>
    </row>
    <row r="72" spans="1:5" ht="17.399999999999999" thickBot="1" x14ac:dyDescent="0.45">
      <c r="A72" s="50" t="s">
        <v>18</v>
      </c>
      <c r="B72" s="30" t="e">
        <f>1-(SUM(B57:B70)/B71)</f>
        <v>#DIV/0!</v>
      </c>
      <c r="C72" s="87"/>
      <c r="E72" s="93"/>
    </row>
    <row r="73" spans="1:5" ht="67.5" customHeight="1" thickBot="1" x14ac:dyDescent="0.45">
      <c r="A73" s="92" t="s">
        <v>51</v>
      </c>
      <c r="B73" s="84"/>
      <c r="C73" s="85"/>
      <c r="D73" s="101" t="e">
        <f>IF(B72&lt;=99.8%,"The board must escalate the audit if the Accuracy Rate is less than 99.5% and the margin of victory is greater than 1% or if the Accuracy Rate is less than 99.8% and the margin of victory is less than 1%","PASS")</f>
        <v>#DIV/0!</v>
      </c>
      <c r="E73" s="102"/>
    </row>
    <row r="74" spans="1:5" ht="19.2" x14ac:dyDescent="0.45">
      <c r="A74" s="79"/>
    </row>
    <row r="78" spans="1:5" ht="19.2" x14ac:dyDescent="0.45">
      <c r="A78" s="79" t="s">
        <v>52</v>
      </c>
    </row>
    <row r="79" spans="1:5" ht="33" customHeight="1" x14ac:dyDescent="0.4"/>
    <row r="80" spans="1:5" x14ac:dyDescent="0.4">
      <c r="A80" s="80" t="s">
        <v>53</v>
      </c>
      <c r="B80" s="80" t="s">
        <v>54</v>
      </c>
      <c r="C80" s="23"/>
    </row>
    <row r="81" spans="1:3" ht="32.25" customHeight="1" x14ac:dyDescent="0.4">
      <c r="A81" s="18"/>
      <c r="B81" s="18"/>
    </row>
    <row r="82" spans="1:3" x14ac:dyDescent="0.4">
      <c r="A82" s="80" t="s">
        <v>55</v>
      </c>
      <c r="B82" s="80" t="s">
        <v>55</v>
      </c>
      <c r="C82" s="23"/>
    </row>
    <row r="83" spans="1:3" ht="33.75" customHeight="1" x14ac:dyDescent="0.4">
      <c r="A83" s="18"/>
      <c r="B83" s="18"/>
    </row>
    <row r="84" spans="1:3" x14ac:dyDescent="0.4">
      <c r="A84" s="80" t="s">
        <v>55</v>
      </c>
      <c r="B84" s="80" t="s">
        <v>55</v>
      </c>
      <c r="C84" s="23"/>
    </row>
  </sheetData>
  <sheetProtection algorithmName="SHA-512" hashValue="ugp7Gf3A2NKQ1MDQRssGeIBPnaV8aZBLUIjSyCPWKhe9UCm9WADCHeZIT3uLd5ZCC+3QQmgtCEa4UrcJDZhfpA==" saltValue="CtIMUoAScm9oC2nCeoi5Jw==" spinCount="100000" sheet="1" objects="1" scenarios="1"/>
  <protectedRanges>
    <protectedRange sqref="A40:C41" name="Range1"/>
  </protectedRanges>
  <mergeCells count="7">
    <mergeCell ref="B71:C71"/>
    <mergeCell ref="D73:E73"/>
    <mergeCell ref="B22:C22"/>
    <mergeCell ref="B6:C6"/>
    <mergeCell ref="B36:C36"/>
    <mergeCell ref="D24:E24"/>
    <mergeCell ref="D38:E38"/>
  </mergeCells>
  <phoneticPr fontId="3" type="noConversion"/>
  <conditionalFormatting sqref="B23">
    <cfRule type="cellIs" dxfId="6" priority="12" operator="lessThan">
      <formula>1</formula>
    </cfRule>
  </conditionalFormatting>
  <conditionalFormatting sqref="B37">
    <cfRule type="cellIs" dxfId="5" priority="9" operator="lessThan">
      <formula>1</formula>
    </cfRule>
  </conditionalFormatting>
  <conditionalFormatting sqref="B72">
    <cfRule type="cellIs" dxfId="4" priority="19" operator="lessThan">
      <formula>1</formula>
    </cfRule>
  </conditionalFormatting>
  <conditionalFormatting sqref="D73">
    <cfRule type="cellIs" dxfId="3" priority="13" operator="equal">
      <formula>"PASS"</formula>
    </cfRule>
    <cfRule type="cellIs" dxfId="2" priority="14" operator="equal">
      <formula>"The board must escalate the audit if the Accuracy Rate is less than 99.5% and the margin of victory is greater than 1% or if the Accuracy Rate is less than 99.8% and the margin of victory is less than 1%"</formula>
    </cfRule>
  </conditionalFormatting>
  <conditionalFormatting sqref="E23 D24 E36 D38">
    <cfRule type="cellIs" dxfId="1" priority="17" operator="equal">
      <formula>"PASS"</formula>
    </cfRule>
    <cfRule type="cellIs" dxfId="0" priority="18" operator="equal">
      <formula>"The board must escalate the audit if the Accuracy Rate is less than 99.5% and the margin of victory is greater than 1% or if the Accuracy Rate is less than 99.8% and the margin of victory is less than 1%"</formula>
    </cfRule>
  </conditionalFormatting>
  <printOptions horizontalCentered="1"/>
  <pageMargins left="0.7" right="0.7" top="0.91666666666666663" bottom="0.75" header="0.3" footer="0.3"/>
  <pageSetup fitToHeight="0" orientation="portrait" r:id="rId1"/>
  <headerFooter>
    <oddHeader>&amp;C&amp;"Arial,Bold"&amp;14November 7, 2023 General Election
Post-Election Audit Report</oddHeader>
  </headerFooter>
  <extLst>
    <ext xmlns:x14="http://schemas.microsoft.com/office/spreadsheetml/2009/9/main" uri="{CCE6A557-97BC-4b89-ADB6-D9C93CAAB3DF}">
      <x14:dataValidations xmlns:xm="http://schemas.microsoft.com/office/excel/2006/main" count="1">
        <x14:dataValidation type="list" allowBlank="1" showInputMessage="1" showErrorMessage="1" xr:uid="{331A9DD3-DF2E-437A-A674-085433971108}">
          <x14:formula1>
            <xm:f>Dropdown!$A$1:$A$3</xm:f>
          </x14:formula1>
          <xm:sqref>C2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71394F-87CE-44CA-AB17-D15CD0482B8E}">
  <dimension ref="A1:C88"/>
  <sheetViews>
    <sheetView topLeftCell="A53" workbookViewId="0">
      <selection activeCell="M76" sqref="M76"/>
    </sheetView>
  </sheetViews>
  <sheetFormatPr defaultRowHeight="14.4" x14ac:dyDescent="0.3"/>
  <cols>
    <col min="1" max="1" width="17.33203125" bestFit="1" customWidth="1"/>
  </cols>
  <sheetData>
    <row r="1" spans="1:3" x14ac:dyDescent="0.3">
      <c r="A1" t="s">
        <v>46</v>
      </c>
      <c r="B1" t="s">
        <v>24</v>
      </c>
      <c r="C1" t="s">
        <v>69</v>
      </c>
    </row>
    <row r="2" spans="1:3" x14ac:dyDescent="0.3">
      <c r="A2" t="s">
        <v>47</v>
      </c>
      <c r="B2" t="s">
        <v>25</v>
      </c>
      <c r="C2" t="s">
        <v>70</v>
      </c>
    </row>
    <row r="3" spans="1:3" x14ac:dyDescent="0.3">
      <c r="A3" t="s">
        <v>48</v>
      </c>
      <c r="B3" t="s">
        <v>57</v>
      </c>
      <c r="C3" t="s">
        <v>71</v>
      </c>
    </row>
    <row r="4" spans="1:3" x14ac:dyDescent="0.3">
      <c r="C4" t="s">
        <v>72</v>
      </c>
    </row>
    <row r="5" spans="1:3" x14ac:dyDescent="0.3">
      <c r="C5" t="s">
        <v>73</v>
      </c>
    </row>
    <row r="6" spans="1:3" x14ac:dyDescent="0.3">
      <c r="C6" t="s">
        <v>74</v>
      </c>
    </row>
    <row r="7" spans="1:3" x14ac:dyDescent="0.3">
      <c r="C7" t="s">
        <v>75</v>
      </c>
    </row>
    <row r="8" spans="1:3" x14ac:dyDescent="0.3">
      <c r="C8" t="s">
        <v>76</v>
      </c>
    </row>
    <row r="9" spans="1:3" x14ac:dyDescent="0.3">
      <c r="C9" t="s">
        <v>77</v>
      </c>
    </row>
    <row r="10" spans="1:3" x14ac:dyDescent="0.3">
      <c r="C10" t="s">
        <v>78</v>
      </c>
    </row>
    <row r="11" spans="1:3" x14ac:dyDescent="0.3">
      <c r="C11" t="s">
        <v>79</v>
      </c>
    </row>
    <row r="12" spans="1:3" x14ac:dyDescent="0.3">
      <c r="C12" t="s">
        <v>80</v>
      </c>
    </row>
    <row r="13" spans="1:3" x14ac:dyDescent="0.3">
      <c r="C13" t="s">
        <v>81</v>
      </c>
    </row>
    <row r="14" spans="1:3" x14ac:dyDescent="0.3">
      <c r="C14" t="s">
        <v>82</v>
      </c>
    </row>
    <row r="15" spans="1:3" x14ac:dyDescent="0.3">
      <c r="C15" t="s">
        <v>83</v>
      </c>
    </row>
    <row r="16" spans="1:3" x14ac:dyDescent="0.3">
      <c r="C16" t="s">
        <v>84</v>
      </c>
    </row>
    <row r="17" spans="3:3" x14ac:dyDescent="0.3">
      <c r="C17" t="s">
        <v>85</v>
      </c>
    </row>
    <row r="18" spans="3:3" x14ac:dyDescent="0.3">
      <c r="C18" t="s">
        <v>86</v>
      </c>
    </row>
    <row r="19" spans="3:3" x14ac:dyDescent="0.3">
      <c r="C19" t="s">
        <v>87</v>
      </c>
    </row>
    <row r="20" spans="3:3" x14ac:dyDescent="0.3">
      <c r="C20" t="s">
        <v>88</v>
      </c>
    </row>
    <row r="21" spans="3:3" x14ac:dyDescent="0.3">
      <c r="C21" t="s">
        <v>89</v>
      </c>
    </row>
    <row r="22" spans="3:3" x14ac:dyDescent="0.3">
      <c r="C22" t="s">
        <v>90</v>
      </c>
    </row>
    <row r="23" spans="3:3" x14ac:dyDescent="0.3">
      <c r="C23" t="s">
        <v>91</v>
      </c>
    </row>
    <row r="24" spans="3:3" x14ac:dyDescent="0.3">
      <c r="C24" t="s">
        <v>92</v>
      </c>
    </row>
    <row r="25" spans="3:3" x14ac:dyDescent="0.3">
      <c r="C25" t="s">
        <v>93</v>
      </c>
    </row>
    <row r="26" spans="3:3" x14ac:dyDescent="0.3">
      <c r="C26" t="s">
        <v>94</v>
      </c>
    </row>
    <row r="27" spans="3:3" x14ac:dyDescent="0.3">
      <c r="C27" t="s">
        <v>95</v>
      </c>
    </row>
    <row r="28" spans="3:3" x14ac:dyDescent="0.3">
      <c r="C28" t="s">
        <v>96</v>
      </c>
    </row>
    <row r="29" spans="3:3" x14ac:dyDescent="0.3">
      <c r="C29" t="s">
        <v>97</v>
      </c>
    </row>
    <row r="30" spans="3:3" x14ac:dyDescent="0.3">
      <c r="C30" t="s">
        <v>98</v>
      </c>
    </row>
    <row r="31" spans="3:3" x14ac:dyDescent="0.3">
      <c r="C31" t="s">
        <v>99</v>
      </c>
    </row>
    <row r="32" spans="3:3" x14ac:dyDescent="0.3">
      <c r="C32" t="s">
        <v>100</v>
      </c>
    </row>
    <row r="33" spans="3:3" x14ac:dyDescent="0.3">
      <c r="C33" t="s">
        <v>101</v>
      </c>
    </row>
    <row r="34" spans="3:3" x14ac:dyDescent="0.3">
      <c r="C34" t="s">
        <v>102</v>
      </c>
    </row>
    <row r="35" spans="3:3" x14ac:dyDescent="0.3">
      <c r="C35" t="s">
        <v>103</v>
      </c>
    </row>
    <row r="36" spans="3:3" x14ac:dyDescent="0.3">
      <c r="C36" t="s">
        <v>104</v>
      </c>
    </row>
    <row r="37" spans="3:3" x14ac:dyDescent="0.3">
      <c r="C37" t="s">
        <v>105</v>
      </c>
    </row>
    <row r="38" spans="3:3" x14ac:dyDescent="0.3">
      <c r="C38" t="s">
        <v>106</v>
      </c>
    </row>
    <row r="39" spans="3:3" x14ac:dyDescent="0.3">
      <c r="C39" t="s">
        <v>107</v>
      </c>
    </row>
    <row r="40" spans="3:3" x14ac:dyDescent="0.3">
      <c r="C40" t="s">
        <v>108</v>
      </c>
    </row>
    <row r="41" spans="3:3" x14ac:dyDescent="0.3">
      <c r="C41" t="s">
        <v>109</v>
      </c>
    </row>
    <row r="42" spans="3:3" x14ac:dyDescent="0.3">
      <c r="C42" t="s">
        <v>110</v>
      </c>
    </row>
    <row r="43" spans="3:3" x14ac:dyDescent="0.3">
      <c r="C43" t="s">
        <v>111</v>
      </c>
    </row>
    <row r="44" spans="3:3" x14ac:dyDescent="0.3">
      <c r="C44" t="s">
        <v>112</v>
      </c>
    </row>
    <row r="45" spans="3:3" x14ac:dyDescent="0.3">
      <c r="C45" t="s">
        <v>113</v>
      </c>
    </row>
    <row r="46" spans="3:3" x14ac:dyDescent="0.3">
      <c r="C46" t="s">
        <v>114</v>
      </c>
    </row>
    <row r="47" spans="3:3" x14ac:dyDescent="0.3">
      <c r="C47" t="s">
        <v>115</v>
      </c>
    </row>
    <row r="48" spans="3:3" x14ac:dyDescent="0.3">
      <c r="C48" t="s">
        <v>116</v>
      </c>
    </row>
    <row r="49" spans="3:3" x14ac:dyDescent="0.3">
      <c r="C49" t="s">
        <v>117</v>
      </c>
    </row>
    <row r="50" spans="3:3" x14ac:dyDescent="0.3">
      <c r="C50" t="s">
        <v>118</v>
      </c>
    </row>
    <row r="51" spans="3:3" x14ac:dyDescent="0.3">
      <c r="C51" t="s">
        <v>119</v>
      </c>
    </row>
    <row r="52" spans="3:3" x14ac:dyDescent="0.3">
      <c r="C52" t="s">
        <v>120</v>
      </c>
    </row>
    <row r="53" spans="3:3" x14ac:dyDescent="0.3">
      <c r="C53" t="s">
        <v>121</v>
      </c>
    </row>
    <row r="54" spans="3:3" x14ac:dyDescent="0.3">
      <c r="C54" t="s">
        <v>122</v>
      </c>
    </row>
    <row r="55" spans="3:3" x14ac:dyDescent="0.3">
      <c r="C55" t="s">
        <v>123</v>
      </c>
    </row>
    <row r="56" spans="3:3" x14ac:dyDescent="0.3">
      <c r="C56" t="s">
        <v>124</v>
      </c>
    </row>
    <row r="57" spans="3:3" x14ac:dyDescent="0.3">
      <c r="C57" t="s">
        <v>125</v>
      </c>
    </row>
    <row r="58" spans="3:3" x14ac:dyDescent="0.3">
      <c r="C58" t="s">
        <v>126</v>
      </c>
    </row>
    <row r="59" spans="3:3" x14ac:dyDescent="0.3">
      <c r="C59" t="s">
        <v>127</v>
      </c>
    </row>
    <row r="60" spans="3:3" x14ac:dyDescent="0.3">
      <c r="C60" t="s">
        <v>128</v>
      </c>
    </row>
    <row r="61" spans="3:3" x14ac:dyDescent="0.3">
      <c r="C61" t="s">
        <v>129</v>
      </c>
    </row>
    <row r="62" spans="3:3" x14ac:dyDescent="0.3">
      <c r="C62" t="s">
        <v>130</v>
      </c>
    </row>
    <row r="63" spans="3:3" x14ac:dyDescent="0.3">
      <c r="C63" t="s">
        <v>131</v>
      </c>
    </row>
    <row r="64" spans="3:3" x14ac:dyDescent="0.3">
      <c r="C64" t="s">
        <v>132</v>
      </c>
    </row>
    <row r="65" spans="3:3" x14ac:dyDescent="0.3">
      <c r="C65" t="s">
        <v>133</v>
      </c>
    </row>
    <row r="66" spans="3:3" x14ac:dyDescent="0.3">
      <c r="C66" t="s">
        <v>134</v>
      </c>
    </row>
    <row r="67" spans="3:3" x14ac:dyDescent="0.3">
      <c r="C67" t="s">
        <v>135</v>
      </c>
    </row>
    <row r="68" spans="3:3" x14ac:dyDescent="0.3">
      <c r="C68" t="s">
        <v>136</v>
      </c>
    </row>
    <row r="69" spans="3:3" x14ac:dyDescent="0.3">
      <c r="C69" t="s">
        <v>137</v>
      </c>
    </row>
    <row r="70" spans="3:3" x14ac:dyDescent="0.3">
      <c r="C70" t="s">
        <v>138</v>
      </c>
    </row>
    <row r="71" spans="3:3" x14ac:dyDescent="0.3">
      <c r="C71" t="s">
        <v>139</v>
      </c>
    </row>
    <row r="72" spans="3:3" x14ac:dyDescent="0.3">
      <c r="C72" t="s">
        <v>140</v>
      </c>
    </row>
    <row r="73" spans="3:3" x14ac:dyDescent="0.3">
      <c r="C73" t="s">
        <v>141</v>
      </c>
    </row>
    <row r="74" spans="3:3" x14ac:dyDescent="0.3">
      <c r="C74" t="s">
        <v>142</v>
      </c>
    </row>
    <row r="75" spans="3:3" x14ac:dyDescent="0.3">
      <c r="C75" t="s">
        <v>143</v>
      </c>
    </row>
    <row r="76" spans="3:3" x14ac:dyDescent="0.3">
      <c r="C76" t="s">
        <v>144</v>
      </c>
    </row>
    <row r="77" spans="3:3" x14ac:dyDescent="0.3">
      <c r="C77" t="s">
        <v>145</v>
      </c>
    </row>
    <row r="78" spans="3:3" x14ac:dyDescent="0.3">
      <c r="C78" t="s">
        <v>146</v>
      </c>
    </row>
    <row r="79" spans="3:3" x14ac:dyDescent="0.3">
      <c r="C79" t="s">
        <v>147</v>
      </c>
    </row>
    <row r="80" spans="3:3" x14ac:dyDescent="0.3">
      <c r="C80" t="s">
        <v>148</v>
      </c>
    </row>
    <row r="81" spans="3:3" x14ac:dyDescent="0.3">
      <c r="C81" t="s">
        <v>149</v>
      </c>
    </row>
    <row r="82" spans="3:3" x14ac:dyDescent="0.3">
      <c r="C82" t="s">
        <v>150</v>
      </c>
    </row>
    <row r="83" spans="3:3" x14ac:dyDescent="0.3">
      <c r="C83" t="s">
        <v>151</v>
      </c>
    </row>
    <row r="84" spans="3:3" x14ac:dyDescent="0.3">
      <c r="C84" t="s">
        <v>152</v>
      </c>
    </row>
    <row r="85" spans="3:3" x14ac:dyDescent="0.3">
      <c r="C85" t="s">
        <v>153</v>
      </c>
    </row>
    <row r="86" spans="3:3" x14ac:dyDescent="0.3">
      <c r="C86" t="s">
        <v>154</v>
      </c>
    </row>
    <row r="87" spans="3:3" x14ac:dyDescent="0.3">
      <c r="C87" t="s">
        <v>155</v>
      </c>
    </row>
    <row r="88" spans="3:3" x14ac:dyDescent="0.3">
      <c r="C88" t="s">
        <v>156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1</vt:i4>
      </vt:variant>
    </vt:vector>
  </HeadingPairs>
  <TitlesOfParts>
    <vt:vector size="7" baseType="lpstr">
      <vt:lpstr>Instructions</vt:lpstr>
      <vt:lpstr>1. Basic Information</vt:lpstr>
      <vt:lpstr>2. Unit Calculation</vt:lpstr>
      <vt:lpstr>3. Unit Questions</vt:lpstr>
      <vt:lpstr>4. Results Input</vt:lpstr>
      <vt:lpstr>Dropdown</vt:lpstr>
      <vt:lpstr>'2. Unit Calculation'!Print_Titles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Tlachac, Matthew</dc:creator>
  <cp:lastModifiedBy>Wendy Millinger</cp:lastModifiedBy>
  <cp:lastPrinted>2023-11-08T19:12:59Z</cp:lastPrinted>
  <dcterms:created xsi:type="dcterms:W3CDTF">2023-11-07T22:06:33Z</dcterms:created>
  <dcterms:modified xsi:type="dcterms:W3CDTF">2024-04-01T16:17:37Z</dcterms:modified>
</cp:coreProperties>
</file>