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8_{A650C6E6-23F2-4E48-96DB-9FC4FAA32CEB}" xr6:coauthVersionLast="47" xr6:coauthVersionMax="47" xr10:uidLastSave="{00000000-0000-0000-0000-000000000000}"/>
  <bookViews>
    <workbookView xWindow="744" yWindow="720" windowWidth="14220" windowHeight="11496" activeTab="4" xr2:uid="{00000000-000D-0000-FFFF-FFFF00000000}"/>
  </bookViews>
  <sheets>
    <sheet name="Instructions" sheetId="1" r:id="rId1"/>
    <sheet name="UOCAVA Report" sheetId="2" r:id="rId2"/>
    <sheet name="Absentee Report" sheetId="4" r:id="rId3"/>
    <sheet name="Provisional Report" sheetId="6" r:id="rId4"/>
    <sheet name="Cumulative Report" sheetId="7" r:id="rId5"/>
  </sheets>
  <definedNames>
    <definedName name="_xlnm.Print_Area" localSheetId="2">'Absentee Report'!$A$1:$B$53</definedName>
    <definedName name="_xlnm.Print_Area" localSheetId="4">'Cumulative Report'!$A$1:$D$40</definedName>
    <definedName name="_xlnm.Print_Area" localSheetId="0">Instructions!$A$1:$H$50</definedName>
    <definedName name="_xlnm.Print_Area" localSheetId="3">'Provisional Report'!$A$1:$B$42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7" i="4" l="1"/>
  <c r="B44" i="4"/>
  <c r="B22" i="7" l="1"/>
  <c r="B8" i="7"/>
  <c r="B6" i="7"/>
  <c r="B25" i="6"/>
  <c r="B24" i="4"/>
  <c r="B4" i="7" s="1"/>
  <c r="B20" i="7" l="1"/>
  <c r="B17" i="4"/>
  <c r="B16" i="4" l="1"/>
  <c r="B21" i="4"/>
  <c r="B7" i="6"/>
  <c r="B47" i="2"/>
  <c r="B23" i="2"/>
  <c r="B27" i="2" s="1"/>
  <c r="B13" i="2"/>
  <c r="B14" i="2" s="1"/>
  <c r="B9" i="7" l="1"/>
  <c r="B12" i="7" s="1"/>
  <c r="B15" i="7" s="1"/>
  <c r="B18" i="7" s="1"/>
  <c r="B21" i="7"/>
  <c r="B26" i="6"/>
  <c r="B3" i="7"/>
  <c r="B25" i="4"/>
  <c r="B30" i="2"/>
</calcChain>
</file>

<file path=xl/sharedStrings.xml><?xml version="1.0" encoding="utf-8"?>
<sst xmlns="http://schemas.openxmlformats.org/spreadsheetml/2006/main" count="143" uniqueCount="113">
  <si>
    <t>Report Category</t>
  </si>
  <si>
    <t>Data</t>
  </si>
  <si>
    <t>Applications Received</t>
  </si>
  <si>
    <t>UOCAVA and FPCA Valid</t>
  </si>
  <si>
    <t>UOCAVA and FPCA Invalid</t>
  </si>
  <si>
    <t>Ballots Sent</t>
  </si>
  <si>
    <t>Ballots Returned</t>
  </si>
  <si>
    <t>Total UOCAVA Ballots Sent</t>
  </si>
  <si>
    <t>Cumulative UOCAVA Data</t>
  </si>
  <si>
    <t>Total UOCAVA Ballots Returned</t>
  </si>
  <si>
    <t>Rejected Ballots</t>
  </si>
  <si>
    <t>UOCAVA Rejected - Received Too Late</t>
  </si>
  <si>
    <t>UOCAVA Rejected - Returned Without ID Envelope</t>
  </si>
  <si>
    <t>UOCAVA Rejected - Stub A Detached</t>
  </si>
  <si>
    <t>UOCAVA Rejected - No Voter Signature</t>
  </si>
  <si>
    <t>UOCAVA Rejected - Non-Matching Signature</t>
  </si>
  <si>
    <t>UOCAVA Rejected - Non-Matching Name</t>
  </si>
  <si>
    <t>UOCAVA Rejected - Multiple Ballots Returned In One Envelope</t>
  </si>
  <si>
    <t>UOCAVA Rejected - Voter Registration Cancelled or Merged Prior to Date Ballot Cast</t>
  </si>
  <si>
    <t>UOCAVA Rejected - Voter Deceased Prior to Date Marked Ballot was Cast</t>
  </si>
  <si>
    <t>UOCAVA Rejected - First Time Voter Without Proper ID</t>
  </si>
  <si>
    <t>UOCAVA Rejected - Non First Time Voter Without Proper ID</t>
  </si>
  <si>
    <t>UOCAVA Rejected - Total</t>
  </si>
  <si>
    <t>UOCAVA Rejected - Any Other Reason</t>
  </si>
  <si>
    <t>Total ABS Ballots Sent</t>
  </si>
  <si>
    <t>UOCAVA Sent by Mail</t>
  </si>
  <si>
    <t>UOCAVA Sent by Email</t>
  </si>
  <si>
    <t>UOCAVA Sent by Fax</t>
  </si>
  <si>
    <t>UOCAVA Voted In Office</t>
  </si>
  <si>
    <t>UOCAVA Returned by Dropbox</t>
  </si>
  <si>
    <t>UOCAVA Returned by Personal Delivery</t>
  </si>
  <si>
    <t>UOCAVA Returned by Mail</t>
  </si>
  <si>
    <t>UOCAVA Returned as Undeliverable</t>
  </si>
  <si>
    <t>UOCAVA Returned Deceased - Unmarked</t>
  </si>
  <si>
    <t>Total UOCAVA Ballots Counted</t>
  </si>
  <si>
    <t>UOCAVA Not Returned</t>
  </si>
  <si>
    <t>UOCAVA Returned During 4-Day Post-Election Period</t>
  </si>
  <si>
    <t>Cumulative ABS Data</t>
  </si>
  <si>
    <t>ABS Not Returned</t>
  </si>
  <si>
    <t>Total ABS Counted</t>
  </si>
  <si>
    <t>ABS Returned During 4-Day Post-Election Period</t>
  </si>
  <si>
    <t>ABS Rejected - Late - No Postmark</t>
  </si>
  <si>
    <t>ABS Rejected - Late - Postmark on or after Election Day</t>
  </si>
  <si>
    <t>ABS Rejected - Late - Postmark on time, received after 4-Day Post-Election Period</t>
  </si>
  <si>
    <t>ABS Rejected - Missing ID Envelope</t>
  </si>
  <si>
    <t>ABS Rejected - Stub A Detached</t>
  </si>
  <si>
    <t>ABS Rejected - No Voter Signature</t>
  </si>
  <si>
    <t>ABS Rejected - Non-Matching Signature</t>
  </si>
  <si>
    <t>ABS Rejected - Non-Matching Name</t>
  </si>
  <si>
    <t>ABS Rejected - Multiple Ballots Returned In One Envelope</t>
  </si>
  <si>
    <t>ABS Rejected - Voter Reg Cancelled or Merged Prior to Ballot Cast Date</t>
  </si>
  <si>
    <t>ABS Rejected - Voter Deceased Prior to Ballot Cast Date</t>
  </si>
  <si>
    <t>ABS Rejected - First Time Voter Without Proper ID</t>
  </si>
  <si>
    <t>ABS Rejected - Non First Time Voter Without Proper ID</t>
  </si>
  <si>
    <t>ABS Rejected - Total</t>
  </si>
  <si>
    <t>`</t>
  </si>
  <si>
    <t>Provisional Ballots Counted - Total</t>
  </si>
  <si>
    <t>Provisional Cast - Total</t>
  </si>
  <si>
    <t>Provisional Counted - Full Ballot</t>
  </si>
  <si>
    <t>Provisional Counted - Partial Ballot</t>
  </si>
  <si>
    <t>Provisional Counted - Valid Form 12-O Affidavit of Religious Objection</t>
  </si>
  <si>
    <t>Provisional Rejected - Not Registered in State</t>
  </si>
  <si>
    <t>Provisional Rejected - Wrong Precinct Right Polling Location</t>
  </si>
  <si>
    <t>Provisional Rejected - Wrong Precinct Wrong Polling Location</t>
  </si>
  <si>
    <t>Provisional Rejected - Invalid Form 12-O Affidavit of Religious Objection</t>
  </si>
  <si>
    <t>Provisional Rejected - No Signature</t>
  </si>
  <si>
    <t>Provisional Rejected - Full Name Missing</t>
  </si>
  <si>
    <t>Provisional Rejected - No Current Address Provided</t>
  </si>
  <si>
    <t>Provisional Rejected - No ID Provided</t>
  </si>
  <si>
    <t>Provisional Rejected - Non-Matching Signature</t>
  </si>
  <si>
    <t>Provisional Rejected - Ballot Missing From Envelope</t>
  </si>
  <si>
    <t>Provisional Rejected - Voter Cast Another Ballot</t>
  </si>
  <si>
    <t>Provisional Rejected - Challenge to Voter's Eligibility or Registration Upheld</t>
  </si>
  <si>
    <t>Provisional Rejected - Missing or Incorrect Date of Birth</t>
  </si>
  <si>
    <t>Provisional Rejected - Total</t>
  </si>
  <si>
    <t>Provisional Cast</t>
  </si>
  <si>
    <t>Total Ballots Counted Per EMS</t>
  </si>
  <si>
    <t>Difference Between EMS and This Workbook</t>
  </si>
  <si>
    <t>Absentee Voters Receiving Voter History</t>
  </si>
  <si>
    <t>Provisional Voters Receiving Voter History</t>
  </si>
  <si>
    <t>Election Day Voters Receiving Voter History</t>
  </si>
  <si>
    <t xml:space="preserve">     Invalid Subtotal - Received After The Application Deadline</t>
  </si>
  <si>
    <t>Data Check - Do Valid Applications = Ballots Sent?</t>
  </si>
  <si>
    <t>Data Check - Are Ballots Counted Less Than or Equal to Ballots Returned?</t>
  </si>
  <si>
    <t>Ballots Cast and Counted</t>
  </si>
  <si>
    <t>Provisional Rejected - Any Other Reason</t>
  </si>
  <si>
    <t>Data Check - Do [Ballots Counted] Plus [Ballots Rejected] Equal [Provisional Cast]?</t>
  </si>
  <si>
    <t>ABS Ballots - All Other Sent Methods</t>
  </si>
  <si>
    <t>ABS Returned - Cast In Person</t>
  </si>
  <si>
    <t>ABS Returned - by Dropbox</t>
  </si>
  <si>
    <t>ABS Returned - by Personal Delivery</t>
  </si>
  <si>
    <t>ABS Returned - by Mail</t>
  </si>
  <si>
    <t>ABS Returned - Undeliverable</t>
  </si>
  <si>
    <t>ABS Returned - Deceased - Unmarked</t>
  </si>
  <si>
    <t>Total ABS Ballots Returned or Cast</t>
  </si>
  <si>
    <t xml:space="preserve">     ABS Ballots - Nursing Home Refused</t>
  </si>
  <si>
    <t>ABS Counted Except for In-Person</t>
  </si>
  <si>
    <t>ABS Ballots - Cast In-Person</t>
  </si>
  <si>
    <t xml:space="preserve">     ABS Ballots - Cast In-Person Abandoned Ballot</t>
  </si>
  <si>
    <t>Cumulative Totals By Category</t>
  </si>
  <si>
    <t>Absentee In-Office Abandoned Ballot</t>
  </si>
  <si>
    <t>Absentee Counted Per EMS</t>
  </si>
  <si>
    <t>Absentee Counted per Workbook</t>
  </si>
  <si>
    <t>Provisional Counted per Workbook</t>
  </si>
  <si>
    <t>Provisional Counted per EMS</t>
  </si>
  <si>
    <t>Absentee Cast per Workbook</t>
  </si>
  <si>
    <t>Total Ballots Counted per Workbook</t>
  </si>
  <si>
    <t>Election Day Counted per Workbook</t>
  </si>
  <si>
    <t>Election Day Counted per EMS</t>
  </si>
  <si>
    <t>Discrepancy Explanation</t>
  </si>
  <si>
    <t>UOCAVA Rejected - Voter ID Information Missing</t>
  </si>
  <si>
    <t>ABS Rejected - ID Envelope Missing Required Information</t>
  </si>
  <si>
    <t>ABS Rejected - Any Other Reason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</si>
</sst>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1"/>
      <name val="Segoe UI"/>
      <family val="2"/>
    </font>
    <font>
      <b/>
      <sz val="11"/>
      <color theme="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5" fillId="0" borderId="0" xfId="0" applyFont="1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6" borderId="5" xfId="0" applyFont="1" applyFill="1" applyBorder="1" applyProtection="1">
      <protection locked="0"/>
    </xf>
    <xf numFmtId="0" fontId="5" fillId="6" borderId="7" xfId="0" applyFont="1" applyFill="1" applyBorder="1" applyProtection="1">
      <protection locked="0"/>
    </xf>
    <xf numFmtId="0" fontId="5" fillId="0" borderId="6" xfId="0" applyFont="1" applyBorder="1"/>
    <xf numFmtId="0" fontId="5" fillId="2" borderId="7" xfId="0" applyFont="1" applyFill="1" applyBorder="1"/>
    <xf numFmtId="0" fontId="5" fillId="0" borderId="4" xfId="0" applyFont="1" applyBorder="1"/>
    <xf numFmtId="0" fontId="1" fillId="0" borderId="4" xfId="0" applyFont="1" applyBorder="1"/>
    <xf numFmtId="0" fontId="5" fillId="0" borderId="8" xfId="0" applyFont="1" applyBorder="1"/>
    <xf numFmtId="0" fontId="5" fillId="0" borderId="3" xfId="0" applyFont="1" applyBorder="1"/>
    <xf numFmtId="0" fontId="6" fillId="4" borderId="1" xfId="0" applyFont="1" applyFill="1" applyBorder="1"/>
    <xf numFmtId="0" fontId="5" fillId="0" borderId="2" xfId="0" applyFont="1" applyBorder="1"/>
    <xf numFmtId="0" fontId="6" fillId="3" borderId="4" xfId="0" applyFont="1" applyFill="1" applyBorder="1"/>
    <xf numFmtId="0" fontId="6" fillId="3" borderId="12" xfId="0" applyFont="1" applyFill="1" applyBorder="1"/>
    <xf numFmtId="0" fontId="5" fillId="2" borderId="5" xfId="0" applyFont="1" applyFill="1" applyBorder="1"/>
    <xf numFmtId="0" fontId="5" fillId="5" borderId="3" xfId="0" applyFont="1" applyFill="1" applyBorder="1"/>
    <xf numFmtId="0" fontId="5" fillId="6" borderId="16" xfId="0" applyFont="1" applyFill="1" applyBorder="1" applyProtection="1">
      <protection locked="0"/>
    </xf>
    <xf numFmtId="0" fontId="5" fillId="0" borderId="11" xfId="0" applyFont="1" applyBorder="1"/>
    <xf numFmtId="0" fontId="5" fillId="0" borderId="10" xfId="0" applyFont="1" applyBorder="1"/>
    <xf numFmtId="0" fontId="1" fillId="0" borderId="10" xfId="0" applyFont="1" applyBorder="1"/>
    <xf numFmtId="0" fontId="1" fillId="0" borderId="17" xfId="0" applyFont="1" applyBorder="1"/>
    <xf numFmtId="0" fontId="6" fillId="4" borderId="9" xfId="0" applyFont="1" applyFill="1" applyBorder="1"/>
    <xf numFmtId="0" fontId="6" fillId="3" borderId="10" xfId="0" applyFont="1" applyFill="1" applyBorder="1"/>
    <xf numFmtId="0" fontId="6" fillId="3" borderId="19" xfId="0" applyFont="1" applyFill="1" applyBorder="1"/>
    <xf numFmtId="0" fontId="4" fillId="0" borderId="17" xfId="0" applyFont="1" applyBorder="1"/>
    <xf numFmtId="0" fontId="5" fillId="0" borderId="17" xfId="0" applyFont="1" applyBorder="1"/>
    <xf numFmtId="0" fontId="5" fillId="2" borderId="16" xfId="0" applyFont="1" applyFill="1" applyBorder="1"/>
    <xf numFmtId="0" fontId="4" fillId="0" borderId="10" xfId="0" applyFont="1" applyBorder="1"/>
    <xf numFmtId="0" fontId="5" fillId="0" borderId="15" xfId="0" applyFont="1" applyBorder="1"/>
    <xf numFmtId="0" fontId="6" fillId="4" borderId="14" xfId="0" applyFont="1" applyFill="1" applyBorder="1"/>
    <xf numFmtId="0" fontId="6" fillId="3" borderId="13" xfId="0" applyFont="1" applyFill="1" applyBorder="1"/>
    <xf numFmtId="0" fontId="2" fillId="6" borderId="5" xfId="0" applyFont="1" applyFill="1" applyBorder="1" applyProtection="1">
      <protection locked="0"/>
    </xf>
    <xf numFmtId="0" fontId="5" fillId="4" borderId="10" xfId="0" applyFont="1" applyFill="1" applyBorder="1"/>
    <xf numFmtId="0" fontId="5" fillId="4" borderId="18" xfId="0" applyFont="1" applyFill="1" applyBorder="1"/>
    <xf numFmtId="0" fontId="3" fillId="4" borderId="10" xfId="0" applyFont="1" applyFill="1" applyBorder="1"/>
    <xf numFmtId="0" fontId="3" fillId="0" borderId="10" xfId="0" applyFont="1" applyBorder="1"/>
    <xf numFmtId="0" fontId="3" fillId="0" borderId="4" xfId="0" applyFont="1" applyBorder="1"/>
    <xf numFmtId="0" fontId="6" fillId="0" borderId="0" xfId="0" applyFont="1" applyAlignment="1">
      <alignment horizontal="center"/>
    </xf>
  </cellXfs>
  <cellStyles count="1">
    <cellStyle name="Normal" xfId="0" builtinId="0"/>
  </cellStyles>
  <dxfs count="10">
    <dxf>
      <fill>
        <patternFill>
          <bgColor theme="9" tint="0.59996337778862885"/>
        </patternFill>
      </fill>
    </dxf>
    <dxf>
      <fill>
        <patternFill>
          <bgColor rgb="FFFF9696"/>
        </patternFill>
      </fill>
    </dxf>
    <dxf>
      <fill>
        <patternFill>
          <bgColor rgb="FFFF9696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rgb="FFFF9696"/>
        </patternFill>
      </fill>
    </dxf>
    <dxf>
      <fill>
        <patternFill>
          <bgColor theme="9" tint="0.59996337778862885"/>
        </patternFill>
      </fill>
    </dxf>
    <dxf>
      <fill>
        <patternFill>
          <bgColor rgb="FFFF9696"/>
        </patternFill>
      </fill>
    </dxf>
    <dxf>
      <fill>
        <patternFill>
          <bgColor rgb="FFFF9696"/>
        </patternFill>
      </fill>
    </dxf>
    <dxf>
      <fill>
        <patternFill>
          <bgColor rgb="FFC6E0B4"/>
        </patternFill>
      </fill>
    </dxf>
  </dxfs>
  <tableStyles count="0" defaultTableStyle="TableStyleMedium2" defaultPivotStyle="PivotStyleLight16"/>
  <colors>
    <mruColors>
      <color rgb="FFFF9696"/>
      <color rgb="FFC6E0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657224</xdr:colOff>
      <xdr:row>51</xdr:row>
      <xdr:rowOff>98548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05DA1EF-4837-6E68-FE4E-F7FAD988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067799" cy="107855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49</xdr:row>
      <xdr:rowOff>0</xdr:rowOff>
    </xdr:from>
    <xdr:to>
      <xdr:col>2</xdr:col>
      <xdr:colOff>0</xdr:colOff>
      <xdr:row>54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D6FC0F2-89DC-4E80-87A0-E2615843108F}"/>
            </a:ext>
          </a:extLst>
        </xdr:cNvPr>
        <xdr:cNvSpPr txBox="1"/>
      </xdr:nvSpPr>
      <xdr:spPr>
        <a:xfrm>
          <a:off x="9525" y="10420350"/>
          <a:ext cx="6648450" cy="104775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Enter discrepancy</a:t>
          </a:r>
          <a:r>
            <a:rPr lang="en-US" sz="1100" baseline="0"/>
            <a:t> explanation text here...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46</xdr:row>
      <xdr:rowOff>1</xdr:rowOff>
    </xdr:from>
    <xdr:to>
      <xdr:col>2</xdr:col>
      <xdr:colOff>0</xdr:colOff>
      <xdr:row>53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E0BF0D8-86FF-4B69-B3D2-F7E481B08665}"/>
            </a:ext>
          </a:extLst>
        </xdr:cNvPr>
        <xdr:cNvSpPr txBox="1"/>
      </xdr:nvSpPr>
      <xdr:spPr>
        <a:xfrm>
          <a:off x="9524" y="9753601"/>
          <a:ext cx="6429376" cy="1885949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Enter discrepancy explanation text here...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28</xdr:row>
      <xdr:rowOff>1</xdr:rowOff>
    </xdr:from>
    <xdr:to>
      <xdr:col>2</xdr:col>
      <xdr:colOff>0</xdr:colOff>
      <xdr:row>42</xdr:row>
      <xdr:rowOff>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0765441-ED97-FB46-C91A-4CA759693621}"/>
            </a:ext>
          </a:extLst>
        </xdr:cNvPr>
        <xdr:cNvSpPr txBox="1"/>
      </xdr:nvSpPr>
      <xdr:spPr>
        <a:xfrm>
          <a:off x="19050" y="5924551"/>
          <a:ext cx="5829300" cy="293370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Enter discrepancy explanation text here...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24</xdr:row>
      <xdr:rowOff>14286</xdr:rowOff>
    </xdr:from>
    <xdr:to>
      <xdr:col>4</xdr:col>
      <xdr:colOff>0</xdr:colOff>
      <xdr:row>40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53A02B5-A3CF-3E8A-0711-9E509418C4E7}"/>
            </a:ext>
          </a:extLst>
        </xdr:cNvPr>
        <xdr:cNvSpPr txBox="1"/>
      </xdr:nvSpPr>
      <xdr:spPr>
        <a:xfrm>
          <a:off x="19050" y="5062536"/>
          <a:ext cx="5915025" cy="3757614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Segoe UI" panose="020B0502040204020203" pitchFamily="34" charset="0"/>
              <a:cs typeface="Segoe UI" panose="020B0502040204020203" pitchFamily="34" charset="0"/>
            </a:rPr>
            <a:t>Enter discrepancy explanation here...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opLeftCell="A28" zoomScaleNormal="100" workbookViewId="0">
      <selection activeCell="L11" sqref="L11"/>
    </sheetView>
  </sheetViews>
  <sheetFormatPr defaultColWidth="9.109375" defaultRowHeight="16.8" x14ac:dyDescent="0.4"/>
  <cols>
    <col min="1" max="1" width="26.109375" style="1" customWidth="1"/>
    <col min="2" max="2" width="10" style="1" customWidth="1"/>
    <col min="3" max="3" width="18.5546875" style="1" bestFit="1" customWidth="1"/>
    <col min="4" max="4" width="10" style="1" bestFit="1" customWidth="1"/>
    <col min="5" max="6" width="13.5546875" style="1" bestFit="1" customWidth="1"/>
    <col min="7" max="7" width="9.109375" style="1"/>
    <col min="8" max="8" width="7.109375" style="1" customWidth="1"/>
    <col min="9" max="16384" width="9.109375" style="1"/>
  </cols>
  <sheetData>
    <row r="1" spans="1:1" x14ac:dyDescent="0.4">
      <c r="A1"/>
    </row>
  </sheetData>
  <sheetProtection algorithmName="SHA-512" hashValue="F4jIdTmC+YXZGYaPUVASplt81wW50hBP5wOOYfF+TXbMlkjkF9gjPUpXzs30ru/OWZEhv5ztpmNjTHRUyOz6Yg==" saltValue="7ys1WciHCkAqSEU4AP3I/A==" spinCount="100000" sheet="1" scenarios="1"/>
  <printOptions horizontalCentered="1" verticalCentered="1"/>
  <pageMargins left="0" right="0" top="0" bottom="0" header="0" footer="0"/>
  <pageSetup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83378-8713-4990-9039-B4CABC58226B}">
  <sheetPr>
    <pageSetUpPr fitToPage="1"/>
  </sheetPr>
  <dimension ref="A1:F54"/>
  <sheetViews>
    <sheetView view="pageLayout" topLeftCell="A31" zoomScaleNormal="100" zoomScaleSheetLayoutView="100" workbookViewId="0">
      <selection activeCell="B13" sqref="B13"/>
    </sheetView>
  </sheetViews>
  <sheetFormatPr defaultColWidth="9.109375" defaultRowHeight="16.8" x14ac:dyDescent="0.4"/>
  <cols>
    <col min="1" max="1" width="83.6640625" style="1" customWidth="1"/>
    <col min="2" max="2" width="9.109375" style="1" customWidth="1"/>
    <col min="3" max="3" width="9" style="1" customWidth="1"/>
    <col min="4" max="5" width="9.109375" style="1" customWidth="1"/>
    <col min="6" max="6" width="9" style="1" customWidth="1"/>
    <col min="7" max="7" width="9.109375" style="1" customWidth="1"/>
    <col min="8" max="16384" width="9.109375" style="1"/>
  </cols>
  <sheetData>
    <row r="1" spans="1:6" ht="17.399999999999999" thickBot="1" x14ac:dyDescent="0.45">
      <c r="A1" s="12" t="s">
        <v>2</v>
      </c>
      <c r="B1" s="13"/>
      <c r="C1"/>
      <c r="D1"/>
      <c r="E1"/>
      <c r="F1"/>
    </row>
    <row r="2" spans="1:6" x14ac:dyDescent="0.4">
      <c r="A2" s="14" t="s">
        <v>0</v>
      </c>
      <c r="B2" s="15" t="s">
        <v>1</v>
      </c>
      <c r="C2"/>
      <c r="D2"/>
      <c r="E2"/>
      <c r="F2"/>
    </row>
    <row r="3" spans="1:6" x14ac:dyDescent="0.4">
      <c r="A3" s="8" t="s">
        <v>3</v>
      </c>
      <c r="B3" s="4">
        <v>2</v>
      </c>
      <c r="C3"/>
      <c r="D3"/>
      <c r="E3"/>
      <c r="F3"/>
    </row>
    <row r="4" spans="1:6" x14ac:dyDescent="0.4">
      <c r="A4" s="8" t="s">
        <v>4</v>
      </c>
      <c r="B4" s="4">
        <v>1</v>
      </c>
      <c r="C4"/>
      <c r="D4"/>
      <c r="E4"/>
      <c r="F4"/>
    </row>
    <row r="5" spans="1:6" ht="17.399999999999999" thickBot="1" x14ac:dyDescent="0.45">
      <c r="A5" s="6" t="s">
        <v>81</v>
      </c>
      <c r="B5" s="5">
        <v>0</v>
      </c>
      <c r="C5"/>
      <c r="D5"/>
      <c r="E5"/>
      <c r="F5"/>
    </row>
    <row r="6" spans="1:6" ht="17.399999999999999" thickBot="1" x14ac:dyDescent="0.45">
      <c r="C6"/>
      <c r="D6"/>
      <c r="E6"/>
      <c r="F6"/>
    </row>
    <row r="7" spans="1:6" ht="17.399999999999999" thickBot="1" x14ac:dyDescent="0.45">
      <c r="A7" s="12" t="s">
        <v>5</v>
      </c>
      <c r="B7" s="13"/>
      <c r="C7"/>
      <c r="D7"/>
      <c r="E7"/>
      <c r="F7"/>
    </row>
    <row r="8" spans="1:6" x14ac:dyDescent="0.4">
      <c r="A8" s="14" t="s">
        <v>0</v>
      </c>
      <c r="B8" s="15" t="s">
        <v>1</v>
      </c>
      <c r="C8"/>
      <c r="D8"/>
      <c r="E8"/>
      <c r="F8"/>
    </row>
    <row r="9" spans="1:6" x14ac:dyDescent="0.4">
      <c r="A9" s="8" t="s">
        <v>25</v>
      </c>
      <c r="B9" s="4">
        <v>0</v>
      </c>
      <c r="C9"/>
      <c r="D9"/>
      <c r="E9"/>
      <c r="F9"/>
    </row>
    <row r="10" spans="1:6" x14ac:dyDescent="0.4">
      <c r="A10" s="8" t="s">
        <v>26</v>
      </c>
      <c r="B10" s="4">
        <v>2</v>
      </c>
      <c r="C10"/>
      <c r="D10"/>
      <c r="E10"/>
      <c r="F10"/>
    </row>
    <row r="11" spans="1:6" x14ac:dyDescent="0.4">
      <c r="A11" s="8" t="s">
        <v>27</v>
      </c>
      <c r="B11" s="4">
        <v>0</v>
      </c>
      <c r="C11"/>
      <c r="D11"/>
      <c r="E11"/>
      <c r="F11"/>
    </row>
    <row r="12" spans="1:6" x14ac:dyDescent="0.4">
      <c r="A12" s="8" t="s">
        <v>28</v>
      </c>
      <c r="B12" s="4">
        <v>0</v>
      </c>
      <c r="C12"/>
      <c r="D12"/>
      <c r="E12"/>
      <c r="F12"/>
    </row>
    <row r="13" spans="1:6" ht="17.399999999999999" thickBot="1" x14ac:dyDescent="0.45">
      <c r="A13" s="6" t="s">
        <v>7</v>
      </c>
      <c r="B13" s="7">
        <f>SUM(B9:B12)</f>
        <v>2</v>
      </c>
      <c r="C13"/>
      <c r="D13"/>
      <c r="E13"/>
      <c r="F13"/>
    </row>
    <row r="14" spans="1:6" ht="17.399999999999999" thickBot="1" x14ac:dyDescent="0.45">
      <c r="A14" s="10" t="s">
        <v>82</v>
      </c>
      <c r="B14" s="17" t="str">
        <f>IF(B3=B13, "Yes", "No")</f>
        <v>Yes</v>
      </c>
      <c r="C14"/>
      <c r="D14"/>
      <c r="E14"/>
      <c r="F14"/>
    </row>
    <row r="15" spans="1:6" ht="17.399999999999999" thickBot="1" x14ac:dyDescent="0.45">
      <c r="C15"/>
      <c r="D15"/>
      <c r="E15"/>
      <c r="F15"/>
    </row>
    <row r="16" spans="1:6" ht="17.399999999999999" thickBot="1" x14ac:dyDescent="0.45">
      <c r="A16" s="12" t="s">
        <v>6</v>
      </c>
      <c r="B16" s="13"/>
      <c r="C16"/>
      <c r="D16"/>
      <c r="E16"/>
      <c r="F16"/>
    </row>
    <row r="17" spans="1:6" x14ac:dyDescent="0.4">
      <c r="A17" s="14" t="s">
        <v>0</v>
      </c>
      <c r="B17" s="15" t="s">
        <v>1</v>
      </c>
      <c r="C17"/>
      <c r="D17"/>
      <c r="E17"/>
      <c r="F17"/>
    </row>
    <row r="18" spans="1:6" x14ac:dyDescent="0.4">
      <c r="A18" s="8" t="s">
        <v>29</v>
      </c>
      <c r="B18" s="4">
        <v>0</v>
      </c>
      <c r="C18"/>
      <c r="D18"/>
      <c r="E18"/>
      <c r="F18"/>
    </row>
    <row r="19" spans="1:6" x14ac:dyDescent="0.4">
      <c r="A19" s="8" t="s">
        <v>30</v>
      </c>
      <c r="B19" s="4">
        <v>0</v>
      </c>
      <c r="C19"/>
      <c r="D19"/>
      <c r="E19"/>
      <c r="F19"/>
    </row>
    <row r="20" spans="1:6" x14ac:dyDescent="0.4">
      <c r="A20" s="8" t="s">
        <v>31</v>
      </c>
      <c r="B20" s="4">
        <v>2</v>
      </c>
      <c r="C20"/>
      <c r="D20"/>
      <c r="E20"/>
      <c r="F20"/>
    </row>
    <row r="21" spans="1:6" x14ac:dyDescent="0.4">
      <c r="A21" s="8" t="s">
        <v>32</v>
      </c>
      <c r="B21" s="4">
        <v>0</v>
      </c>
      <c r="C21"/>
      <c r="D21"/>
      <c r="E21"/>
      <c r="F21"/>
    </row>
    <row r="22" spans="1:6" x14ac:dyDescent="0.4">
      <c r="A22" s="8" t="s">
        <v>33</v>
      </c>
      <c r="B22" s="4">
        <v>0</v>
      </c>
      <c r="C22"/>
      <c r="D22"/>
      <c r="E22"/>
      <c r="F22"/>
    </row>
    <row r="23" spans="1:6" ht="17.399999999999999" thickBot="1" x14ac:dyDescent="0.45">
      <c r="A23" s="6" t="s">
        <v>9</v>
      </c>
      <c r="B23" s="7">
        <f>SUM(B18:B22)</f>
        <v>2</v>
      </c>
      <c r="C23"/>
      <c r="D23"/>
      <c r="E23"/>
      <c r="F23"/>
    </row>
    <row r="24" spans="1:6" ht="17.399999999999999" thickBot="1" x14ac:dyDescent="0.45">
      <c r="C24"/>
      <c r="D24"/>
      <c r="E24"/>
      <c r="F24"/>
    </row>
    <row r="25" spans="1:6" ht="17.399999999999999" thickBot="1" x14ac:dyDescent="0.45">
      <c r="A25" s="12" t="s">
        <v>8</v>
      </c>
      <c r="B25" s="13"/>
      <c r="C25"/>
      <c r="D25"/>
      <c r="E25"/>
      <c r="F25"/>
    </row>
    <row r="26" spans="1:6" x14ac:dyDescent="0.4">
      <c r="A26" s="14" t="s">
        <v>0</v>
      </c>
      <c r="B26" s="15" t="s">
        <v>1</v>
      </c>
      <c r="C26"/>
      <c r="D26"/>
      <c r="E26"/>
      <c r="F26"/>
    </row>
    <row r="27" spans="1:6" x14ac:dyDescent="0.4">
      <c r="A27" s="8" t="s">
        <v>35</v>
      </c>
      <c r="B27" s="16">
        <f>SUM(B3-B23)</f>
        <v>0</v>
      </c>
      <c r="C27"/>
      <c r="D27"/>
      <c r="E27"/>
      <c r="F27"/>
    </row>
    <row r="28" spans="1:6" x14ac:dyDescent="0.4">
      <c r="A28" s="8" t="s">
        <v>36</v>
      </c>
      <c r="B28" s="4">
        <v>0</v>
      </c>
      <c r="C28"/>
      <c r="D28"/>
      <c r="E28"/>
      <c r="F28"/>
    </row>
    <row r="29" spans="1:6" ht="17.399999999999999" thickBot="1" x14ac:dyDescent="0.45">
      <c r="A29" s="6" t="s">
        <v>34</v>
      </c>
      <c r="B29" s="5">
        <v>2</v>
      </c>
      <c r="C29"/>
      <c r="D29"/>
      <c r="E29"/>
      <c r="F29"/>
    </row>
    <row r="30" spans="1:6" ht="17.399999999999999" thickBot="1" x14ac:dyDescent="0.45">
      <c r="A30" s="10" t="s">
        <v>83</v>
      </c>
      <c r="B30" s="11" t="str">
        <f>IF(B29&lt;=B23, "Yes", "No")</f>
        <v>Yes</v>
      </c>
      <c r="C30"/>
      <c r="D30"/>
      <c r="E30"/>
      <c r="F30"/>
    </row>
    <row r="31" spans="1:6" ht="17.399999999999999" thickBot="1" x14ac:dyDescent="0.45">
      <c r="C31"/>
      <c r="D31"/>
      <c r="E31"/>
      <c r="F31"/>
    </row>
    <row r="32" spans="1:6" ht="17.399999999999999" thickBot="1" x14ac:dyDescent="0.45">
      <c r="A32" s="12" t="s">
        <v>10</v>
      </c>
      <c r="B32" s="13"/>
      <c r="C32"/>
      <c r="D32"/>
      <c r="E32"/>
      <c r="F32"/>
    </row>
    <row r="33" spans="1:6" x14ac:dyDescent="0.4">
      <c r="A33" s="14" t="s">
        <v>0</v>
      </c>
      <c r="B33" s="15" t="s">
        <v>1</v>
      </c>
      <c r="C33"/>
      <c r="D33"/>
      <c r="E33"/>
      <c r="F33"/>
    </row>
    <row r="34" spans="1:6" x14ac:dyDescent="0.4">
      <c r="A34" s="8" t="s">
        <v>11</v>
      </c>
      <c r="B34" s="4">
        <v>0</v>
      </c>
      <c r="C34"/>
      <c r="D34"/>
      <c r="E34"/>
      <c r="F34"/>
    </row>
    <row r="35" spans="1:6" x14ac:dyDescent="0.4">
      <c r="A35" s="8" t="s">
        <v>12</v>
      </c>
      <c r="B35" s="4">
        <v>0</v>
      </c>
      <c r="C35"/>
      <c r="D35"/>
      <c r="E35"/>
      <c r="F35"/>
    </row>
    <row r="36" spans="1:6" x14ac:dyDescent="0.4">
      <c r="A36" s="8" t="s">
        <v>13</v>
      </c>
      <c r="B36" s="4">
        <v>0</v>
      </c>
      <c r="C36"/>
      <c r="D36"/>
      <c r="E36"/>
      <c r="F36"/>
    </row>
    <row r="37" spans="1:6" x14ac:dyDescent="0.4">
      <c r="A37" s="8" t="s">
        <v>14</v>
      </c>
      <c r="B37" s="4">
        <v>0</v>
      </c>
      <c r="C37"/>
      <c r="D37"/>
      <c r="E37"/>
      <c r="F37"/>
    </row>
    <row r="38" spans="1:6" x14ac:dyDescent="0.4">
      <c r="A38" s="8" t="s">
        <v>15</v>
      </c>
      <c r="B38" s="4">
        <v>0</v>
      </c>
      <c r="C38"/>
      <c r="D38"/>
      <c r="E38"/>
      <c r="F38"/>
    </row>
    <row r="39" spans="1:6" x14ac:dyDescent="0.4">
      <c r="A39" s="8" t="s">
        <v>16</v>
      </c>
      <c r="B39" s="4">
        <v>0</v>
      </c>
      <c r="C39"/>
      <c r="D39"/>
      <c r="E39"/>
      <c r="F39"/>
    </row>
    <row r="40" spans="1:6" x14ac:dyDescent="0.4">
      <c r="A40" s="9" t="s">
        <v>110</v>
      </c>
      <c r="B40" s="4">
        <v>0</v>
      </c>
      <c r="C40"/>
      <c r="D40"/>
      <c r="E40"/>
      <c r="F40"/>
    </row>
    <row r="41" spans="1:6" x14ac:dyDescent="0.4">
      <c r="A41" s="8" t="s">
        <v>17</v>
      </c>
      <c r="B41" s="4">
        <v>0</v>
      </c>
      <c r="C41"/>
      <c r="D41"/>
      <c r="E41"/>
      <c r="F41"/>
    </row>
    <row r="42" spans="1:6" x14ac:dyDescent="0.4">
      <c r="A42" s="8" t="s">
        <v>18</v>
      </c>
      <c r="B42" s="4">
        <v>0</v>
      </c>
      <c r="C42"/>
      <c r="D42"/>
      <c r="E42"/>
      <c r="F42"/>
    </row>
    <row r="43" spans="1:6" x14ac:dyDescent="0.4">
      <c r="A43" s="8" t="s">
        <v>19</v>
      </c>
      <c r="B43" s="4">
        <v>0</v>
      </c>
      <c r="C43"/>
      <c r="D43"/>
      <c r="E43"/>
      <c r="F43"/>
    </row>
    <row r="44" spans="1:6" x14ac:dyDescent="0.4">
      <c r="A44" s="8" t="s">
        <v>20</v>
      </c>
      <c r="B44" s="4">
        <v>0</v>
      </c>
      <c r="C44"/>
      <c r="D44"/>
      <c r="E44"/>
      <c r="F44"/>
    </row>
    <row r="45" spans="1:6" x14ac:dyDescent="0.4">
      <c r="A45" s="8" t="s">
        <v>21</v>
      </c>
      <c r="B45" s="4">
        <v>0</v>
      </c>
      <c r="C45"/>
      <c r="D45"/>
      <c r="E45"/>
      <c r="F45"/>
    </row>
    <row r="46" spans="1:6" x14ac:dyDescent="0.4">
      <c r="A46" s="8" t="s">
        <v>23</v>
      </c>
      <c r="B46" s="4">
        <v>0</v>
      </c>
      <c r="C46"/>
      <c r="D46"/>
      <c r="E46"/>
      <c r="F46"/>
    </row>
    <row r="47" spans="1:6" ht="17.399999999999999" thickBot="1" x14ac:dyDescent="0.45">
      <c r="A47" s="6" t="s">
        <v>22</v>
      </c>
      <c r="B47" s="7">
        <f>SUM(B34:B46)</f>
        <v>0</v>
      </c>
      <c r="C47"/>
      <c r="D47"/>
      <c r="E47"/>
      <c r="F47"/>
    </row>
    <row r="49" spans="1:2" x14ac:dyDescent="0.4">
      <c r="A49" s="39" t="s">
        <v>109</v>
      </c>
      <c r="B49" s="39"/>
    </row>
    <row r="50" spans="1:2" s="3" customFormat="1" x14ac:dyDescent="0.4"/>
    <row r="51" spans="1:2" s="3" customFormat="1" x14ac:dyDescent="0.4"/>
    <row r="52" spans="1:2" s="3" customFormat="1" x14ac:dyDescent="0.4"/>
    <row r="53" spans="1:2" s="3" customFormat="1" x14ac:dyDescent="0.4"/>
    <row r="54" spans="1:2" s="3" customFormat="1" x14ac:dyDescent="0.4"/>
  </sheetData>
  <sheetProtection algorithmName="SHA-512" hashValue="jQG1XvK0VsH4D1DQrqABRfGf7AtuT5Bj2OwmlIgBwdH3539tE9jeQhD7osIYgbPUpQByDWhL/wK89OrOh2i4JQ==" saltValue="/5mSEle/EcC9di2EFYY6iw==" spinCount="100000" sheet="1" scenarios="1"/>
  <mergeCells count="1">
    <mergeCell ref="A49:B49"/>
  </mergeCells>
  <conditionalFormatting sqref="B14">
    <cfRule type="containsText" dxfId="9" priority="3" operator="containsText" text="Yes">
      <formula>NOT(ISERROR(SEARCH("Yes",B14)))</formula>
    </cfRule>
    <cfRule type="containsText" dxfId="8" priority="4" operator="containsText" text="No">
      <formula>NOT(ISERROR(SEARCH("No",B14)))</formula>
    </cfRule>
  </conditionalFormatting>
  <conditionalFormatting sqref="B30">
    <cfRule type="containsText" dxfId="7" priority="1" operator="containsText" text="No">
      <formula>NOT(ISERROR(SEARCH("No",B30)))</formula>
    </cfRule>
    <cfRule type="containsText" dxfId="6" priority="2" operator="containsText" text="Yes">
      <formula>NOT(ISERROR(SEARCH("Yes",B30)))</formula>
    </cfRule>
  </conditionalFormatting>
  <dataValidations count="27">
    <dataValidation allowBlank="1" showInputMessage="1" showErrorMessage="1" prompt="Number of all VALID UOCAVA and FPCA applications for this election." sqref="B3" xr:uid="{1782B892-7720-45B2-A03D-8773ACDE5820}"/>
    <dataValidation allowBlank="1" showInputMessage="1" showErrorMessage="1" prompt="Number of all INVALID UOCAVA and FPCA applications for this election." sqref="B4" xr:uid="{F24C720F-51AB-4CB0-BD8A-AB5C0FBE42D5}"/>
    <dataValidation allowBlank="1" showInputMessage="1" showErrorMessage="1" prompt="Of the total invalid, how many were received after the application deadline?" sqref="B5" xr:uid="{24769F6B-ECF4-41E5-8B77-6591671370B6}"/>
    <dataValidation allowBlank="1" showInputMessage="1" showErrorMessage="1" prompt="UOCAVA Sent by Mail" sqref="B9" xr:uid="{A39E8F30-6F23-48A7-9341-B52048A4EB28}"/>
    <dataValidation allowBlank="1" showInputMessage="1" showErrorMessage="1" prompt="UOCAVA Sent by Email" sqref="B10" xr:uid="{52D7732C-9FF9-4AEF-815E-602C3CA725C9}"/>
    <dataValidation allowBlank="1" showInputMessage="1" showErrorMessage="1" prompt="UOCAVA Sent by Fax" sqref="B11" xr:uid="{7E85AA71-08C5-41FA-90E5-6AEF4D3A7BBA}"/>
    <dataValidation allowBlank="1" showInputMessage="1" showErrorMessage="1" prompt="UOCAVA voted in person at the BOE office" sqref="B12" xr:uid="{AE48AD98-9A26-4732-A640-76ED630579FB}"/>
    <dataValidation allowBlank="1" showInputMessage="1" showErrorMessage="1" prompt="UOCAVA Returned by Dropbox" sqref="B18" xr:uid="{731C7D6D-9998-4908-A364-1279179883D1}"/>
    <dataValidation allowBlank="1" showInputMessage="1" showErrorMessage="1" prompt="UOCAVA Returned by Personal Delivery" sqref="B19" xr:uid="{5F85559D-296E-4CA5-90B8-3DAE63156194}"/>
    <dataValidation allowBlank="1" showInputMessage="1" showErrorMessage="1" prompt="UOCAVA Returned by Mail" sqref="B20" xr:uid="{A6B8BCA8-2F37-411B-AADE-C562C8560815}"/>
    <dataValidation allowBlank="1" showInputMessage="1" showErrorMessage="1" prompt="UOCAVA Returned as Undeliverable" sqref="B21" xr:uid="{3F9A2585-F4AE-4FCA-B40A-140F80F29458}"/>
    <dataValidation allowBlank="1" showInputMessage="1" showErrorMessage="1" prompt="UOCAVA returned unvoted, voter deceased after ballot was sent" sqref="B22" xr:uid="{AF9A698A-876E-4450-A018-A8564E4797B5}"/>
    <dataValidation allowBlank="1" showInputMessage="1" showErrorMessage="1" promptTitle="UOCAVA Rejected" prompt="Any rejection reason not categorized above" sqref="B46" xr:uid="{681CF8A0-CC8D-461C-852C-77DB1F78EF55}"/>
    <dataValidation allowBlank="1" showInputMessage="1" showErrorMessage="1" prompt="UOCAVA ballots received during the 4-day post-election period." sqref="B28" xr:uid="{68B9F96D-69B8-4312-975B-48095DB84E6D}"/>
    <dataValidation allowBlank="1" showInputMessage="1" showErrorMessage="1" prompt="Total UOCAVA ballots counted." sqref="B29" xr:uid="{F99D1BA8-D434-4E29-B664-F14B3CEB96B7}"/>
    <dataValidation allowBlank="1" showInputMessage="1" showErrorMessage="1" promptTitle="UOCAVA Rejected" prompt="Received too late" sqref="B34" xr:uid="{FAA80A16-CA4D-41EA-93CE-A8BB52B4B27C}"/>
    <dataValidation allowBlank="1" showInputMessage="1" showErrorMessage="1" promptTitle="UOCAVA Rejected" prompt="Returned without ID envelope" sqref="B35" xr:uid="{2E4B9C25-DA67-4744-BFC2-6B0C214267C9}"/>
    <dataValidation allowBlank="1" showInputMessage="1" showErrorMessage="1" promptTitle="UOCAVA Rejected" prompt="Stub A Detached" sqref="B36" xr:uid="{E18A0B40-F8A1-4DD4-9FAC-FF98D34650E5}"/>
    <dataValidation allowBlank="1" showInputMessage="1" showErrorMessage="1" promptTitle="UOCAVA Rejected" prompt="No voter signature" sqref="B37" xr:uid="{FDEAB98D-474D-4AA9-8E57-D878798498E2}"/>
    <dataValidation allowBlank="1" showInputMessage="1" showErrorMessage="1" promptTitle="UOCAVA Rejected" prompt="Non-matching signature" sqref="B38" xr:uid="{FB3BC0B7-399E-48A2-8F43-1C37C3ED6DDE}"/>
    <dataValidation allowBlank="1" showInputMessage="1" showErrorMessage="1" promptTitle="UOCAVA Rejected" prompt="Non-matching name" sqref="B39" xr:uid="{9005E100-22DD-4F3B-A7A4-4E1063EC2394}"/>
    <dataValidation allowBlank="1" showInputMessage="1" showErrorMessage="1" promptTitle="UOCAVA Rejected" prompt="Voter ID information missing" sqref="B40" xr:uid="{39D6370A-2789-4ADA-BD21-EF3BDC826C8D}"/>
    <dataValidation allowBlank="1" showInputMessage="1" showErrorMessage="1" promptTitle="UOCAVA Rejected" prompt="Multiple ballots returned in one envelope" sqref="B41" xr:uid="{94A31D7A-0630-4C55-9D93-B8685718A085}"/>
    <dataValidation allowBlank="1" showInputMessage="1" showErrorMessage="1" promptTitle="UOCAVA Rejected" prompt="Voter registration cancelled or merged prior to ballot cast date" sqref="B42" xr:uid="{D6E8453B-47F4-4B01-BA15-14F071E0A743}"/>
    <dataValidation allowBlank="1" showInputMessage="1" showErrorMessage="1" promptTitle="UOCAVA Rejected" prompt="Voter deceased prior to date marked ballot was cast" sqref="B43" xr:uid="{17F311AA-9F94-4A86-9665-52F993572624}"/>
    <dataValidation allowBlank="1" showInputMessage="1" showErrorMessage="1" promptTitle="UOCAVA Rejected" prompt="First time voter without proper ID" sqref="B44" xr:uid="{884E61B0-7A4E-4C0B-A446-E7385D444854}"/>
    <dataValidation allowBlank="1" showInputMessage="1" showErrorMessage="1" promptTitle="UOCAVA Rejected" prompt="Non-first time voter without proper ID" sqref="B45" xr:uid="{C9C86376-BEF0-4528-AD69-CD21B6A06A99}"/>
  </dataValidations>
  <pageMargins left="0.7" right="0.7" top="0.75" bottom="0.75" header="0.3" footer="0.3"/>
  <pageSetup paperSize="5" scale="97" fitToHeight="0" orientation="portrait" r:id="rId1"/>
  <headerFooter>
    <oddHeader>&amp;L&amp;G&amp;C&amp;"Segoe UI,Bold"&amp;14UOCAVA Ballot Report</oddHead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B51A2-FBA4-4770-95D9-1730DBEA3A40}">
  <dimension ref="A1:F53"/>
  <sheetViews>
    <sheetView view="pageLayout" zoomScaleNormal="100" zoomScaleSheetLayoutView="100" workbookViewId="0">
      <selection activeCell="B29" sqref="B29"/>
    </sheetView>
  </sheetViews>
  <sheetFormatPr defaultColWidth="9.109375" defaultRowHeight="16.8" x14ac:dyDescent="0.4"/>
  <cols>
    <col min="1" max="1" width="80.6640625" style="1" bestFit="1" customWidth="1"/>
    <col min="2" max="2" width="9.109375" style="1"/>
    <col min="3" max="3" width="21.6640625" style="1" bestFit="1" customWidth="1"/>
    <col min="4" max="4" width="11.6640625" style="1" bestFit="1" customWidth="1"/>
    <col min="5" max="5" width="16" style="1" bestFit="1" customWidth="1"/>
    <col min="6" max="6" width="15.6640625" style="1" bestFit="1" customWidth="1"/>
    <col min="7" max="16384" width="9.109375" style="1"/>
  </cols>
  <sheetData>
    <row r="1" spans="1:6" ht="17.399999999999999" thickBot="1" x14ac:dyDescent="0.45">
      <c r="A1" s="23" t="s">
        <v>5</v>
      </c>
      <c r="B1" s="13"/>
      <c r="C1"/>
      <c r="D1"/>
      <c r="E1"/>
      <c r="F1"/>
    </row>
    <row r="2" spans="1:6" x14ac:dyDescent="0.4">
      <c r="A2" s="24" t="s">
        <v>0</v>
      </c>
      <c r="B2" s="25" t="s">
        <v>1</v>
      </c>
      <c r="C2"/>
      <c r="D2"/>
      <c r="E2"/>
      <c r="F2"/>
    </row>
    <row r="3" spans="1:6" x14ac:dyDescent="0.4">
      <c r="A3" s="29" t="s">
        <v>97</v>
      </c>
      <c r="B3" s="4">
        <v>1509</v>
      </c>
      <c r="C3"/>
      <c r="D3"/>
      <c r="E3"/>
      <c r="F3"/>
    </row>
    <row r="4" spans="1:6" x14ac:dyDescent="0.4">
      <c r="A4" s="29" t="s">
        <v>98</v>
      </c>
      <c r="B4" s="4">
        <v>0</v>
      </c>
      <c r="C4"/>
      <c r="D4"/>
      <c r="E4"/>
      <c r="F4"/>
    </row>
    <row r="5" spans="1:6" x14ac:dyDescent="0.4">
      <c r="A5" s="20" t="s">
        <v>87</v>
      </c>
      <c r="B5" s="4">
        <v>611</v>
      </c>
      <c r="C5"/>
      <c r="D5"/>
      <c r="E5"/>
      <c r="F5"/>
    </row>
    <row r="6" spans="1:6" x14ac:dyDescent="0.4">
      <c r="A6" s="26" t="s">
        <v>95</v>
      </c>
      <c r="B6" s="18">
        <v>15</v>
      </c>
      <c r="C6"/>
      <c r="D6"/>
      <c r="E6"/>
      <c r="F6"/>
    </row>
    <row r="7" spans="1:6" ht="17.399999999999999" thickBot="1" x14ac:dyDescent="0.45">
      <c r="A7" s="19" t="s">
        <v>24</v>
      </c>
      <c r="B7" s="7">
        <f>SUM(B3+B5)</f>
        <v>2120</v>
      </c>
      <c r="C7"/>
      <c r="D7"/>
      <c r="E7"/>
      <c r="F7"/>
    </row>
    <row r="8" spans="1:6" ht="17.399999999999999" thickBot="1" x14ac:dyDescent="0.45">
      <c r="C8"/>
      <c r="D8"/>
      <c r="E8"/>
      <c r="F8"/>
    </row>
    <row r="9" spans="1:6" ht="17.399999999999999" thickBot="1" x14ac:dyDescent="0.45">
      <c r="A9" s="23" t="s">
        <v>6</v>
      </c>
      <c r="B9" s="13"/>
      <c r="C9"/>
      <c r="D9"/>
      <c r="E9"/>
      <c r="F9"/>
    </row>
    <row r="10" spans="1:6" x14ac:dyDescent="0.4">
      <c r="A10" s="24" t="s">
        <v>0</v>
      </c>
      <c r="B10" s="25" t="s">
        <v>1</v>
      </c>
      <c r="C10"/>
      <c r="D10"/>
      <c r="E10"/>
      <c r="F10"/>
    </row>
    <row r="11" spans="1:6" x14ac:dyDescent="0.4">
      <c r="A11" s="20" t="s">
        <v>89</v>
      </c>
      <c r="B11" s="4">
        <v>79</v>
      </c>
      <c r="C11"/>
      <c r="D11"/>
      <c r="E11"/>
      <c r="F11"/>
    </row>
    <row r="12" spans="1:6" x14ac:dyDescent="0.4">
      <c r="A12" s="20" t="s">
        <v>90</v>
      </c>
      <c r="B12" s="4">
        <v>77</v>
      </c>
      <c r="C12"/>
      <c r="D12"/>
      <c r="E12"/>
      <c r="F12"/>
    </row>
    <row r="13" spans="1:6" x14ac:dyDescent="0.4">
      <c r="A13" s="20" t="s">
        <v>91</v>
      </c>
      <c r="B13" s="4">
        <v>381</v>
      </c>
      <c r="C13"/>
      <c r="D13"/>
      <c r="E13"/>
      <c r="F13"/>
    </row>
    <row r="14" spans="1:6" x14ac:dyDescent="0.4">
      <c r="A14" s="20" t="s">
        <v>92</v>
      </c>
      <c r="B14" s="4">
        <v>2</v>
      </c>
      <c r="C14"/>
      <c r="D14"/>
      <c r="E14"/>
      <c r="F14"/>
    </row>
    <row r="15" spans="1:6" x14ac:dyDescent="0.4">
      <c r="A15" s="20" t="s">
        <v>93</v>
      </c>
      <c r="B15" s="4">
        <v>0</v>
      </c>
      <c r="C15"/>
      <c r="D15"/>
      <c r="E15"/>
      <c r="F15"/>
    </row>
    <row r="16" spans="1:6" x14ac:dyDescent="0.4">
      <c r="A16" s="27" t="s">
        <v>88</v>
      </c>
      <c r="B16" s="28">
        <f>B3</f>
        <v>1509</v>
      </c>
      <c r="C16"/>
      <c r="D16"/>
      <c r="E16"/>
      <c r="F16"/>
    </row>
    <row r="17" spans="1:6" ht="17.399999999999999" thickBot="1" x14ac:dyDescent="0.45">
      <c r="A17" s="19" t="s">
        <v>94</v>
      </c>
      <c r="B17" s="7">
        <f>B3+(SUM(B11:B13))</f>
        <v>2046</v>
      </c>
      <c r="C17"/>
      <c r="D17"/>
      <c r="E17"/>
      <c r="F17"/>
    </row>
    <row r="18" spans="1:6" ht="17.399999999999999" thickBot="1" x14ac:dyDescent="0.45">
      <c r="C18"/>
      <c r="D18"/>
      <c r="E18"/>
      <c r="F18"/>
    </row>
    <row r="19" spans="1:6" ht="17.399999999999999" thickBot="1" x14ac:dyDescent="0.45">
      <c r="A19" s="23" t="s">
        <v>37</v>
      </c>
      <c r="B19" s="13"/>
      <c r="C19"/>
      <c r="D19"/>
      <c r="E19"/>
      <c r="F19"/>
    </row>
    <row r="20" spans="1:6" x14ac:dyDescent="0.4">
      <c r="A20" s="24" t="s">
        <v>0</v>
      </c>
      <c r="B20" s="25" t="s">
        <v>1</v>
      </c>
      <c r="C20"/>
      <c r="D20"/>
      <c r="E20"/>
      <c r="F20"/>
    </row>
    <row r="21" spans="1:6" x14ac:dyDescent="0.4">
      <c r="A21" s="20" t="s">
        <v>38</v>
      </c>
      <c r="B21" s="16">
        <f>SUM(B7-B17)</f>
        <v>74</v>
      </c>
      <c r="C21"/>
      <c r="D21"/>
      <c r="E21"/>
      <c r="F21"/>
    </row>
    <row r="22" spans="1:6" x14ac:dyDescent="0.4">
      <c r="A22" s="20" t="s">
        <v>40</v>
      </c>
      <c r="B22" s="4">
        <v>40</v>
      </c>
      <c r="C22"/>
      <c r="D22"/>
      <c r="E22"/>
      <c r="F22"/>
    </row>
    <row r="23" spans="1:6" x14ac:dyDescent="0.4">
      <c r="A23" s="26" t="s">
        <v>96</v>
      </c>
      <c r="B23" s="18">
        <v>530</v>
      </c>
      <c r="C23"/>
      <c r="D23"/>
      <c r="E23"/>
      <c r="F23"/>
    </row>
    <row r="24" spans="1:6" ht="17.399999999999999" thickBot="1" x14ac:dyDescent="0.45">
      <c r="A24" s="19" t="s">
        <v>39</v>
      </c>
      <c r="B24" s="7">
        <f>SUM(B3+B23)</f>
        <v>2039</v>
      </c>
      <c r="C24"/>
      <c r="D24"/>
      <c r="E24"/>
      <c r="F24"/>
    </row>
    <row r="25" spans="1:6" ht="17.399999999999999" thickBot="1" x14ac:dyDescent="0.45">
      <c r="A25" s="10" t="s">
        <v>83</v>
      </c>
      <c r="B25" s="11" t="str">
        <f>IF(B24&lt;=B17, "Yes", "No")</f>
        <v>Yes</v>
      </c>
      <c r="C25"/>
      <c r="D25"/>
      <c r="E25"/>
      <c r="F25"/>
    </row>
    <row r="26" spans="1:6" ht="17.399999999999999" thickBot="1" x14ac:dyDescent="0.45">
      <c r="C26"/>
      <c r="D26"/>
      <c r="E26"/>
      <c r="F26"/>
    </row>
    <row r="27" spans="1:6" ht="17.399999999999999" thickBot="1" x14ac:dyDescent="0.45">
      <c r="A27" s="23" t="s">
        <v>10</v>
      </c>
      <c r="B27" s="13"/>
      <c r="C27"/>
      <c r="D27"/>
      <c r="E27"/>
      <c r="F27"/>
    </row>
    <row r="28" spans="1:6" x14ac:dyDescent="0.4">
      <c r="A28" s="24" t="s">
        <v>0</v>
      </c>
      <c r="B28" s="25" t="s">
        <v>1</v>
      </c>
      <c r="C28"/>
      <c r="D28"/>
      <c r="E28"/>
      <c r="F28"/>
    </row>
    <row r="29" spans="1:6" x14ac:dyDescent="0.4">
      <c r="A29" s="20" t="s">
        <v>41</v>
      </c>
      <c r="B29" s="4">
        <v>1</v>
      </c>
      <c r="C29"/>
      <c r="D29"/>
      <c r="E29"/>
      <c r="F29"/>
    </row>
    <row r="30" spans="1:6" x14ac:dyDescent="0.4">
      <c r="A30" s="20" t="s">
        <v>42</v>
      </c>
      <c r="B30" s="4">
        <v>2</v>
      </c>
      <c r="C30"/>
      <c r="D30"/>
      <c r="E30"/>
      <c r="F30"/>
    </row>
    <row r="31" spans="1:6" x14ac:dyDescent="0.4">
      <c r="A31" s="20" t="s">
        <v>43</v>
      </c>
      <c r="B31" s="4">
        <v>3</v>
      </c>
      <c r="C31"/>
      <c r="D31"/>
      <c r="E31"/>
      <c r="F31"/>
    </row>
    <row r="32" spans="1:6" x14ac:dyDescent="0.4">
      <c r="A32" s="20" t="s">
        <v>44</v>
      </c>
      <c r="B32" s="4">
        <v>0</v>
      </c>
      <c r="C32"/>
      <c r="D32"/>
      <c r="E32"/>
      <c r="F32"/>
    </row>
    <row r="33" spans="1:6" x14ac:dyDescent="0.4">
      <c r="A33" s="20" t="s">
        <v>45</v>
      </c>
      <c r="B33" s="4">
        <v>0</v>
      </c>
      <c r="C33"/>
      <c r="D33"/>
      <c r="E33"/>
      <c r="F33"/>
    </row>
    <row r="34" spans="1:6" x14ac:dyDescent="0.4">
      <c r="A34" s="20" t="s">
        <v>46</v>
      </c>
      <c r="B34" s="4">
        <v>0</v>
      </c>
      <c r="C34"/>
      <c r="D34"/>
      <c r="E34"/>
      <c r="F34"/>
    </row>
    <row r="35" spans="1:6" x14ac:dyDescent="0.4">
      <c r="A35" s="20" t="s">
        <v>47</v>
      </c>
      <c r="B35" s="4">
        <v>0</v>
      </c>
      <c r="C35"/>
      <c r="D35"/>
      <c r="E35"/>
      <c r="F35"/>
    </row>
    <row r="36" spans="1:6" x14ac:dyDescent="0.4">
      <c r="A36" s="20" t="s">
        <v>48</v>
      </c>
      <c r="B36" s="4">
        <v>0</v>
      </c>
      <c r="C36"/>
      <c r="D36"/>
      <c r="E36"/>
      <c r="F36"/>
    </row>
    <row r="37" spans="1:6" x14ac:dyDescent="0.4">
      <c r="A37" s="21" t="s">
        <v>111</v>
      </c>
      <c r="B37" s="4">
        <v>1</v>
      </c>
      <c r="C37"/>
      <c r="D37"/>
      <c r="E37"/>
      <c r="F37"/>
    </row>
    <row r="38" spans="1:6" x14ac:dyDescent="0.4">
      <c r="A38" s="20" t="s">
        <v>49</v>
      </c>
      <c r="B38" s="4">
        <v>0</v>
      </c>
      <c r="C38"/>
      <c r="D38"/>
      <c r="E38"/>
      <c r="F38"/>
    </row>
    <row r="39" spans="1:6" x14ac:dyDescent="0.4">
      <c r="A39" s="20" t="s">
        <v>50</v>
      </c>
      <c r="B39" s="4">
        <v>0</v>
      </c>
      <c r="C39"/>
      <c r="D39"/>
      <c r="E39"/>
      <c r="F39"/>
    </row>
    <row r="40" spans="1:6" x14ac:dyDescent="0.4">
      <c r="A40" s="20" t="s">
        <v>51</v>
      </c>
      <c r="B40" s="4">
        <v>0</v>
      </c>
      <c r="C40"/>
      <c r="D40"/>
      <c r="E40"/>
      <c r="F40"/>
    </row>
    <row r="41" spans="1:6" x14ac:dyDescent="0.4">
      <c r="A41" s="20" t="s">
        <v>52</v>
      </c>
      <c r="B41" s="4">
        <v>0</v>
      </c>
      <c r="C41"/>
      <c r="D41"/>
      <c r="E41"/>
      <c r="F41"/>
    </row>
    <row r="42" spans="1:6" x14ac:dyDescent="0.4">
      <c r="A42" s="20" t="s">
        <v>53</v>
      </c>
      <c r="B42" s="4">
        <v>0</v>
      </c>
      <c r="C42"/>
      <c r="D42"/>
      <c r="E42"/>
      <c r="F42"/>
    </row>
    <row r="43" spans="1:6" x14ac:dyDescent="0.4">
      <c r="A43" s="22" t="s">
        <v>112</v>
      </c>
      <c r="B43" s="18">
        <v>0</v>
      </c>
      <c r="C43"/>
      <c r="D43"/>
      <c r="E43"/>
      <c r="F43"/>
    </row>
    <row r="44" spans="1:6" ht="17.399999999999999" thickBot="1" x14ac:dyDescent="0.45">
      <c r="A44" s="19" t="s">
        <v>54</v>
      </c>
      <c r="B44" s="7">
        <f>SUM(B29:B43)</f>
        <v>7</v>
      </c>
      <c r="C44"/>
      <c r="D44"/>
      <c r="E44"/>
      <c r="F44"/>
    </row>
    <row r="45" spans="1:6" x14ac:dyDescent="0.4">
      <c r="C45"/>
      <c r="D45"/>
      <c r="E45"/>
      <c r="F45"/>
    </row>
    <row r="46" spans="1:6" x14ac:dyDescent="0.4">
      <c r="A46" s="39" t="s">
        <v>109</v>
      </c>
      <c r="B46" s="39"/>
    </row>
    <row r="47" spans="1:6" s="3" customFormat="1" x14ac:dyDescent="0.4"/>
    <row r="48" spans="1:6" s="3" customFormat="1" x14ac:dyDescent="0.4"/>
    <row r="49" s="3" customFormat="1" x14ac:dyDescent="0.4"/>
    <row r="50" s="3" customFormat="1" x14ac:dyDescent="0.4"/>
    <row r="51" s="3" customFormat="1" x14ac:dyDescent="0.4"/>
    <row r="52" s="3" customFormat="1" x14ac:dyDescent="0.4"/>
    <row r="53" s="3" customFormat="1" x14ac:dyDescent="0.4"/>
  </sheetData>
  <sheetProtection algorithmName="SHA-512" hashValue="ehKK/8cl6rOlcdZX4/gfqpWE5rrOkw5bBaPv33fZQM4R/+DZmd5YAwjqtb+8iVVbP0YGt4UmeHPCQmNI9qD7Zg==" saltValue="a8UpL/XHasfyBMEpLe5Dvg==" spinCount="100000" sheet="1" scenarios="1"/>
  <mergeCells count="1">
    <mergeCell ref="A46:B46"/>
  </mergeCells>
  <conditionalFormatting sqref="B25">
    <cfRule type="containsText" dxfId="5" priority="1" operator="containsText" text="No">
      <formula>NOT(ISERROR(SEARCH("No",B25)))</formula>
    </cfRule>
    <cfRule type="containsText" dxfId="4" priority="2" operator="containsText" text="Yes">
      <formula>NOT(ISERROR(SEARCH("Yes",B25)))</formula>
    </cfRule>
  </conditionalFormatting>
  <dataValidations count="26">
    <dataValidation allowBlank="1" showInputMessage="1" showErrorMessage="1" prompt="Of the total absentee ballots returned, how many were received during the 4-day post-election period?" sqref="B22" xr:uid="{DB6A0BFD-157B-414E-AEF6-D8878A19F66F}"/>
    <dataValidation allowBlank="1" showInputMessage="1" showErrorMessage="1" prompt="Returned undeliverable by USPS. Not included in total ABS ballots returned or cast calculation." sqref="B14" xr:uid="{D5CAD130-F063-47F8-93DB-491C92D2F72F}"/>
    <dataValidation allowBlank="1" showInputMessage="1" showErrorMessage="1" prompt="Returned unvoted, voter deceased after ballot was sent. Not included in total ABS ballots returned or cast calculation." sqref="B15" xr:uid="{F7027347-C062-4A6B-893A-2D614C5F05A4}"/>
    <dataValidation allowBlank="1" showInputMessage="1" showErrorMessage="1" prompt="Ballot requested by a voter in a nursing facility. When the ballot was delivered, it was refused by the voter." sqref="B6" xr:uid="{00F53CFE-0B85-4CAC-A070-60F53298824E}"/>
    <dataValidation allowBlank="1" showInputMessage="1" showErrorMessage="1" prompt="Ballot voted in person at the early vote center but was not submitted or cast for counting." sqref="B4" xr:uid="{4FC8BE98-2854-4D5A-BA89-58716F9F73CE}"/>
    <dataValidation allowBlank="1" showInputMessage="1" showErrorMessage="1" prompt="Absentee ballots cast in person at an early vote center" sqref="B3" xr:uid="{FEFB31E7-7C9A-42B7-AF30-5DF33D44583A}"/>
    <dataValidation allowBlank="1" showInputMessage="1" showErrorMessage="1" prompt="All regular absentee ballots sent by mail, hand carry, nursing home, curbside" sqref="B5" xr:uid="{B84C488A-388B-4E98-8ECE-764CAEF099D5}"/>
    <dataValidation allowBlank="1" showInputMessage="1" showErrorMessage="1" prompt="Absentee ballot returned using an official ballot dropbox" sqref="B11" xr:uid="{18DC0E6C-D074-4902-B54F-DE378E65748C}"/>
    <dataValidation allowBlank="1" showInputMessage="1" showErrorMessage="1" prompt="Absentee ballot personally delivered to the board of elections" sqref="B12" xr:uid="{F6A6ADF9-BC6C-4615-9169-B27E0D6C3B09}"/>
    <dataValidation allowBlank="1" showInputMessage="1" showErrorMessage="1" prompt="Absentee ballot returned by mail" sqref="B13" xr:uid="{D875D508-3B08-4463-9D5C-F76B7FE52FE4}"/>
    <dataValidation allowBlank="1" showInputMessage="1" showErrorMessage="1" prompt="Regular absentee ballots counted EXCLUDING cast in-person" sqref="B23" xr:uid="{36B738B1-79C9-4CFB-936A-AF4770EA1DA5}"/>
    <dataValidation allowBlank="1" showInputMessage="1" showErrorMessage="1" promptTitle="ABS Rejected" prompt="Late - no postmark" sqref="B29" xr:uid="{A4F90A64-5BB8-4B68-AC76-2CEDF1D7A655}"/>
    <dataValidation allowBlank="1" showInputMessage="1" showErrorMessage="1" promptTitle="ABS Rejected" prompt="Late - postmark on or after Election Day" sqref="B30" xr:uid="{8034B511-B9D5-40C8-B056-302FD8275D3D}"/>
    <dataValidation allowBlank="1" showInputMessage="1" showErrorMessage="1" promptTitle="ABS Rejected" prompt="Late - postmark on time, received after 4-day post-election period" sqref="B31" xr:uid="{56CFA279-C5B0-4071-A902-EC481131865C}"/>
    <dataValidation allowBlank="1" showInputMessage="1" showErrorMessage="1" promptTitle="ABS Rejected" prompt="Missing ID envelope" sqref="B32" xr:uid="{17B05CA0-F09D-42E1-AEEA-11D981808BB1}"/>
    <dataValidation allowBlank="1" showInputMessage="1" showErrorMessage="1" promptTitle="UOCAVA Rejected" prompt="Stub A Detached" sqref="B33" xr:uid="{9DA132C0-DDAB-46E9-8EFD-76A37E56319C}"/>
    <dataValidation allowBlank="1" showInputMessage="1" showErrorMessage="1" promptTitle="ABS Rejected" prompt="No voter signature" sqref="B34" xr:uid="{79CD5467-F32B-4B5C-AB3D-24DC275D1050}"/>
    <dataValidation allowBlank="1" showInputMessage="1" showErrorMessage="1" promptTitle="ABS Rejected" prompt="Non-matching signature" sqref="B35" xr:uid="{C6DCEE0F-15F4-40AF-B9FF-518F58C9D3AF}"/>
    <dataValidation allowBlank="1" showInputMessage="1" showErrorMessage="1" promptTitle="ABS Rejected" prompt="Non-matching name" sqref="B36" xr:uid="{CEEA1E94-277E-4A8F-AC1A-CCC8DC547C3A}"/>
    <dataValidation allowBlank="1" showInputMessage="1" showErrorMessage="1" promptTitle="ABS Rejected" prompt="ID envelope missing required information" sqref="B37" xr:uid="{B90D51F2-5577-4053-B3B7-9AA0AAC86767}"/>
    <dataValidation allowBlank="1" showInputMessage="1" showErrorMessage="1" promptTitle="ABS Rejected" prompt="Multiple ballots returned in one envelope" sqref="B38" xr:uid="{666C3811-AD61-4243-9ACA-B49152BFFAA3}"/>
    <dataValidation allowBlank="1" showInputMessage="1" showErrorMessage="1" promptTitle="ABS Rejected" prompt="Voter registration cancelled or merged prior to ballot cast date" sqref="B39" xr:uid="{411664E1-21E1-4FD1-96BC-447F6F21217C}"/>
    <dataValidation allowBlank="1" showInputMessage="1" showErrorMessage="1" promptTitle="ABS Rejected" prompt="Voter deceased prior to ballot cast date" sqref="B40" xr:uid="{7A06E0C6-F328-4A4E-99C6-2B0675F31A3B}"/>
    <dataValidation allowBlank="1" showInputMessage="1" showErrorMessage="1" promptTitle="ABS Rejected" prompt="First time voter without proper ID" sqref="B41" xr:uid="{4AEDAE87-AD62-4E84-AFE8-F17193CBC815}"/>
    <dataValidation allowBlank="1" showInputMessage="1" showErrorMessage="1" promptTitle="ABS Rejected" prompt="Non-first time voter without proper ID" sqref="B42" xr:uid="{F9012FE5-EEBF-4D95-88C4-FA444A473738}"/>
    <dataValidation allowBlank="1" showInputMessage="1" showErrorMessage="1" promptTitle="ABS Rejected" prompt="Any rejection reason not categorized above" sqref="B43" xr:uid="{0B9D1616-275C-44AD-B2CE-007702F558B5}"/>
  </dataValidations>
  <pageMargins left="0.7" right="0.7" top="0.75" bottom="0.75" header="0.3" footer="0.3"/>
  <pageSetup paperSize="5" orientation="portrait" r:id="rId1"/>
  <headerFooter>
    <oddHeader>&amp;L&amp;G&amp;C&amp;"Segoe UI,Bold"&amp;14Absentee Ballot Report</oddHeader>
  </headerFooter>
  <ignoredErrors>
    <ignoredError sqref="B17" formulaRange="1"/>
  </ignoredError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E1F50-0F37-45B8-AA70-FC944B538079}">
  <dimension ref="A1:L42"/>
  <sheetViews>
    <sheetView view="pageLayout" topLeftCell="A16" zoomScaleNormal="100" workbookViewId="0">
      <selection activeCell="B25" sqref="B25"/>
    </sheetView>
  </sheetViews>
  <sheetFormatPr defaultColWidth="9.109375" defaultRowHeight="16.8" x14ac:dyDescent="0.4"/>
  <cols>
    <col min="1" max="1" width="78.5546875" style="1" customWidth="1"/>
    <col min="2" max="2" width="9.109375" style="1"/>
    <col min="3" max="3" width="23.109375" style="1" bestFit="1" customWidth="1"/>
    <col min="4" max="4" width="12.44140625" style="1" bestFit="1" customWidth="1"/>
    <col min="5" max="5" width="17" style="1" bestFit="1" customWidth="1"/>
    <col min="6" max="6" width="16.6640625" style="1" bestFit="1" customWidth="1"/>
    <col min="7" max="16384" width="9.109375" style="1"/>
  </cols>
  <sheetData>
    <row r="1" spans="1:12" ht="17.399999999999999" thickBot="1" x14ac:dyDescent="0.45">
      <c r="A1" s="31" t="s">
        <v>84</v>
      </c>
      <c r="B1" s="13"/>
      <c r="C1"/>
      <c r="D1"/>
      <c r="E1"/>
      <c r="F1"/>
    </row>
    <row r="2" spans="1:12" x14ac:dyDescent="0.4">
      <c r="A2" s="24" t="s">
        <v>0</v>
      </c>
      <c r="B2" s="15" t="s">
        <v>1</v>
      </c>
      <c r="C2"/>
      <c r="D2"/>
      <c r="E2"/>
      <c r="F2"/>
    </row>
    <row r="3" spans="1:12" x14ac:dyDescent="0.4">
      <c r="A3" s="20" t="s">
        <v>57</v>
      </c>
      <c r="B3" s="4">
        <v>63</v>
      </c>
      <c r="C3"/>
      <c r="D3"/>
      <c r="E3"/>
      <c r="F3"/>
    </row>
    <row r="4" spans="1:12" x14ac:dyDescent="0.4">
      <c r="A4" s="20" t="s">
        <v>58</v>
      </c>
      <c r="B4" s="4">
        <v>50</v>
      </c>
      <c r="C4"/>
      <c r="D4"/>
      <c r="E4"/>
      <c r="F4"/>
    </row>
    <row r="5" spans="1:12" x14ac:dyDescent="0.4">
      <c r="A5" s="20" t="s">
        <v>59</v>
      </c>
      <c r="B5" s="4">
        <v>0</v>
      </c>
      <c r="C5"/>
      <c r="D5"/>
      <c r="E5"/>
      <c r="F5"/>
    </row>
    <row r="6" spans="1:12" x14ac:dyDescent="0.4">
      <c r="A6" s="20" t="s">
        <v>60</v>
      </c>
      <c r="B6" s="4">
        <v>0</v>
      </c>
      <c r="C6"/>
      <c r="D6"/>
      <c r="E6"/>
      <c r="F6"/>
    </row>
    <row r="7" spans="1:12" ht="17.399999999999999" thickBot="1" x14ac:dyDescent="0.45">
      <c r="A7" s="19" t="s">
        <v>56</v>
      </c>
      <c r="B7" s="7">
        <f>SUM(B4:B6)</f>
        <v>50</v>
      </c>
      <c r="C7"/>
      <c r="D7"/>
      <c r="E7"/>
      <c r="F7"/>
    </row>
    <row r="8" spans="1:12" ht="17.399999999999999" thickBot="1" x14ac:dyDescent="0.45">
      <c r="C8"/>
      <c r="D8"/>
      <c r="E8"/>
      <c r="F8"/>
    </row>
    <row r="9" spans="1:12" ht="17.399999999999999" thickBot="1" x14ac:dyDescent="0.45">
      <c r="A9" s="31" t="s">
        <v>10</v>
      </c>
      <c r="B9" s="13"/>
      <c r="C9"/>
      <c r="D9"/>
      <c r="E9"/>
      <c r="F9"/>
      <c r="L9" s="1" t="s">
        <v>55</v>
      </c>
    </row>
    <row r="10" spans="1:12" x14ac:dyDescent="0.4">
      <c r="A10" s="32" t="s">
        <v>0</v>
      </c>
      <c r="B10" s="15" t="s">
        <v>1</v>
      </c>
      <c r="C10"/>
      <c r="D10"/>
      <c r="E10"/>
      <c r="F10"/>
    </row>
    <row r="11" spans="1:12" x14ac:dyDescent="0.4">
      <c r="A11" s="8" t="s">
        <v>61</v>
      </c>
      <c r="B11" s="4">
        <v>3</v>
      </c>
      <c r="C11"/>
      <c r="D11"/>
      <c r="E11"/>
      <c r="F11"/>
    </row>
    <row r="12" spans="1:12" x14ac:dyDescent="0.4">
      <c r="A12" s="8" t="s">
        <v>63</v>
      </c>
      <c r="B12" s="4">
        <v>0</v>
      </c>
      <c r="C12"/>
      <c r="D12"/>
      <c r="E12"/>
      <c r="F12"/>
    </row>
    <row r="13" spans="1:12" x14ac:dyDescent="0.4">
      <c r="A13" s="8" t="s">
        <v>62</v>
      </c>
      <c r="B13" s="4">
        <v>0</v>
      </c>
      <c r="C13"/>
      <c r="D13"/>
      <c r="E13"/>
      <c r="F13"/>
    </row>
    <row r="14" spans="1:12" x14ac:dyDescent="0.4">
      <c r="A14" s="8" t="s">
        <v>64</v>
      </c>
      <c r="B14" s="4">
        <v>0</v>
      </c>
      <c r="C14"/>
      <c r="D14"/>
      <c r="E14"/>
      <c r="F14"/>
    </row>
    <row r="15" spans="1:12" x14ac:dyDescent="0.4">
      <c r="A15" s="8" t="s">
        <v>65</v>
      </c>
      <c r="B15" s="4">
        <v>0</v>
      </c>
      <c r="C15"/>
      <c r="D15"/>
      <c r="E15"/>
      <c r="F15"/>
    </row>
    <row r="16" spans="1:12" x14ac:dyDescent="0.4">
      <c r="A16" s="8" t="s">
        <v>66</v>
      </c>
      <c r="B16" s="4">
        <v>0</v>
      </c>
      <c r="C16"/>
      <c r="D16"/>
      <c r="E16"/>
      <c r="F16"/>
    </row>
    <row r="17" spans="1:6" x14ac:dyDescent="0.4">
      <c r="A17" s="8" t="s">
        <v>67</v>
      </c>
      <c r="B17" s="4">
        <v>0</v>
      </c>
      <c r="C17"/>
      <c r="D17"/>
      <c r="E17"/>
      <c r="F17"/>
    </row>
    <row r="18" spans="1:6" x14ac:dyDescent="0.4">
      <c r="A18" s="8" t="s">
        <v>68</v>
      </c>
      <c r="B18" s="4">
        <v>10</v>
      </c>
      <c r="C18"/>
      <c r="D18"/>
      <c r="E18"/>
      <c r="F18"/>
    </row>
    <row r="19" spans="1:6" x14ac:dyDescent="0.4">
      <c r="A19" s="8" t="s">
        <v>69</v>
      </c>
      <c r="B19" s="4">
        <v>0</v>
      </c>
      <c r="C19"/>
      <c r="D19"/>
      <c r="E19"/>
      <c r="F19"/>
    </row>
    <row r="20" spans="1:6" x14ac:dyDescent="0.4">
      <c r="A20" s="8" t="s">
        <v>70</v>
      </c>
      <c r="B20" s="4">
        <v>0</v>
      </c>
      <c r="C20"/>
      <c r="D20"/>
      <c r="E20"/>
      <c r="F20"/>
    </row>
    <row r="21" spans="1:6" x14ac:dyDescent="0.4">
      <c r="A21" s="8" t="s">
        <v>71</v>
      </c>
      <c r="B21" s="4">
        <v>0</v>
      </c>
      <c r="C21"/>
      <c r="D21"/>
      <c r="E21"/>
      <c r="F21"/>
    </row>
    <row r="22" spans="1:6" x14ac:dyDescent="0.4">
      <c r="A22" s="8" t="s">
        <v>72</v>
      </c>
      <c r="B22" s="4">
        <v>0</v>
      </c>
      <c r="C22"/>
      <c r="D22"/>
      <c r="E22"/>
      <c r="F22"/>
    </row>
    <row r="23" spans="1:6" x14ac:dyDescent="0.4">
      <c r="A23" s="8" t="s">
        <v>73</v>
      </c>
      <c r="B23" s="4">
        <v>0</v>
      </c>
      <c r="C23"/>
      <c r="D23"/>
      <c r="E23"/>
      <c r="F23"/>
    </row>
    <row r="24" spans="1:6" x14ac:dyDescent="0.4">
      <c r="A24" s="30" t="s">
        <v>85</v>
      </c>
      <c r="B24" s="18">
        <v>0</v>
      </c>
      <c r="C24"/>
      <c r="D24"/>
      <c r="E24"/>
      <c r="F24"/>
    </row>
    <row r="25" spans="1:6" ht="17.399999999999999" thickBot="1" x14ac:dyDescent="0.45">
      <c r="A25" s="6" t="s">
        <v>74</v>
      </c>
      <c r="B25" s="7">
        <f>SUM(B11:B24)</f>
        <v>13</v>
      </c>
      <c r="C25"/>
      <c r="D25"/>
      <c r="E25"/>
      <c r="F25"/>
    </row>
    <row r="26" spans="1:6" ht="17.399999999999999" thickBot="1" x14ac:dyDescent="0.45">
      <c r="A26" s="10" t="s">
        <v>86</v>
      </c>
      <c r="B26" s="11" t="str">
        <f>IF(B7+B25=B3, "Yes", "No")</f>
        <v>Yes</v>
      </c>
      <c r="C26"/>
      <c r="D26"/>
      <c r="E26"/>
      <c r="F26"/>
    </row>
    <row r="27" spans="1:6" x14ac:dyDescent="0.4">
      <c r="C27"/>
      <c r="D27"/>
      <c r="E27"/>
      <c r="F27"/>
    </row>
    <row r="28" spans="1:6" x14ac:dyDescent="0.4">
      <c r="A28" s="39" t="s">
        <v>109</v>
      </c>
      <c r="B28" s="39"/>
    </row>
    <row r="29" spans="1:6" s="3" customFormat="1" x14ac:dyDescent="0.4"/>
    <row r="30" spans="1:6" s="3" customFormat="1" x14ac:dyDescent="0.4"/>
    <row r="31" spans="1:6" s="3" customFormat="1" x14ac:dyDescent="0.4"/>
    <row r="32" spans="1:6" s="3" customFormat="1" x14ac:dyDescent="0.4"/>
    <row r="33" s="3" customFormat="1" x14ac:dyDescent="0.4"/>
    <row r="34" s="3" customFormat="1" x14ac:dyDescent="0.4"/>
    <row r="35" s="3" customFormat="1" x14ac:dyDescent="0.4"/>
    <row r="36" s="3" customFormat="1" x14ac:dyDescent="0.4"/>
    <row r="37" s="3" customFormat="1" x14ac:dyDescent="0.4"/>
    <row r="38" s="3" customFormat="1" x14ac:dyDescent="0.4"/>
    <row r="39" s="3" customFormat="1" x14ac:dyDescent="0.4"/>
    <row r="40" s="3" customFormat="1" x14ac:dyDescent="0.4"/>
    <row r="41" s="3" customFormat="1" x14ac:dyDescent="0.4"/>
    <row r="42" s="3" customFormat="1" x14ac:dyDescent="0.4"/>
  </sheetData>
  <sheetProtection algorithmName="SHA-512" hashValue="iQEuGZDwlX0KgCPQuF90XlnY6tS6rlPS5kp/2ILvo1Fl5sRHKFA9d6oNbjppS2wgeflMWt2RXmyuo5c8w/0BuQ==" saltValue="2/g+N33WYPsdZRSGNk0jpA==" spinCount="100000" sheet="1" scenarios="1"/>
  <mergeCells count="1">
    <mergeCell ref="A28:B28"/>
  </mergeCells>
  <conditionalFormatting sqref="B7">
    <cfRule type="containsText" dxfId="3" priority="3" operator="containsText" text="Yes">
      <formula>NOT(ISERROR(SEARCH("Yes",B7)))</formula>
    </cfRule>
    <cfRule type="containsText" dxfId="2" priority="4" operator="containsText" text="No">
      <formula>NOT(ISERROR(SEARCH("No",B7)))</formula>
    </cfRule>
  </conditionalFormatting>
  <conditionalFormatting sqref="B26">
    <cfRule type="containsText" dxfId="1" priority="1" operator="containsText" text="No">
      <formula>NOT(ISERROR(SEARCH("No",B26)))</formula>
    </cfRule>
    <cfRule type="containsText" dxfId="0" priority="2" operator="containsText" text="Yes">
      <formula>NOT(ISERROR(SEARCH("Yes",B26)))</formula>
    </cfRule>
  </conditionalFormatting>
  <dataValidations count="18">
    <dataValidation allowBlank="1" showInputMessage="1" showErrorMessage="1" prompt="Total provisional ballots cast" sqref="B3" xr:uid="{8F02053B-E765-4C6C-935C-4F4A5F263052}"/>
    <dataValidation allowBlank="1" showInputMessage="1" showErrorMessage="1" prompt="Provisional counted - full ballot" sqref="B4" xr:uid="{4D854BA4-3EDD-4445-970A-809200DCD315}"/>
    <dataValidation allowBlank="1" showInputMessage="1" showErrorMessage="1" prompt="Provisional counted - partial ballot" sqref="B5" xr:uid="{1F25FE91-B59E-40CD-96E6-0C9D3440BB6B}"/>
    <dataValidation allowBlank="1" showInputMessage="1" showErrorMessage="1" prompt="Provisional counted - Valid form 12-O affidavit of religious objection" sqref="B6" xr:uid="{23800656-BB5F-4E59-9043-37247A2632FE}"/>
    <dataValidation allowBlank="1" showInputMessage="1" showErrorMessage="1" promptTitle="Provisional Rejected" prompt="Not registered in state" sqref="B11" xr:uid="{E23F74FD-A6E0-4C25-B1C6-B4FCBF850B85}"/>
    <dataValidation allowBlank="1" showInputMessage="1" showErrorMessage="1" promptTitle="Provisional Rejected" prompt="Wrong precinct wrong polling location" sqref="B12" xr:uid="{DC666829-8BF3-4A94-86EA-FF6590F82753}"/>
    <dataValidation allowBlank="1" showInputMessage="1" showErrorMessage="1" promptTitle="Provisional Rejected" prompt="Wrong Precinct right polling location" sqref="B13" xr:uid="{3F3C111E-F3D0-4415-ABF4-A6F7E0B57AD0}"/>
    <dataValidation allowBlank="1" showInputMessage="1" showErrorMessage="1" promptTitle="Provisional Rejected" prompt="Invalid form 12-O affidavit of religious objection" sqref="B14" xr:uid="{93D0C8CA-1822-41F6-A5C0-F6F96691FF4D}"/>
    <dataValidation allowBlank="1" showInputMessage="1" showErrorMessage="1" promptTitle="Provisional Rejected" prompt="No signature" sqref="B15" xr:uid="{A43012BC-7383-42DA-8DF8-DB1B4ACF30E9}"/>
    <dataValidation allowBlank="1" showInputMessage="1" showErrorMessage="1" promptTitle="Provisional Rejected" prompt="Full name missing" sqref="B16" xr:uid="{878CE7A4-1FC5-4A18-9287-A05E6CD8EE67}"/>
    <dataValidation allowBlank="1" showInputMessage="1" showErrorMessage="1" promptTitle="Provisional Rejected" prompt="No current address provided" sqref="B17" xr:uid="{30E8D3A9-9931-4D80-9F74-3A4B52E59D96}"/>
    <dataValidation allowBlank="1" showInputMessage="1" showErrorMessage="1" promptTitle="Provisional Rejected" prompt="No ID provided" sqref="B18" xr:uid="{BA99816D-FA7F-489D-8CB2-F13B7644BA1E}"/>
    <dataValidation allowBlank="1" showInputMessage="1" showErrorMessage="1" promptTitle="Provisional Rejected" prompt="Non-matching signature" sqref="B19" xr:uid="{123848E2-83D0-4A54-8B7A-343B65299BAE}"/>
    <dataValidation allowBlank="1" showInputMessage="1" showErrorMessage="1" promptTitle="Provisional Rejected" prompt="Ballot missing from envelope" sqref="B20" xr:uid="{4A29E0D8-B91E-42C9-B2B8-D4522F54F52D}"/>
    <dataValidation allowBlank="1" showInputMessage="1" showErrorMessage="1" promptTitle="Provisional Rejected" prompt="Voter cast another ballot" sqref="B21" xr:uid="{00D50F6E-4E54-4A31-B5DF-CE6FDC2F190B}"/>
    <dataValidation allowBlank="1" showInputMessage="1" showErrorMessage="1" promptTitle="Provisional Rejected" prompt="Challenge to voter's eligibility or registration upheld" sqref="B22" xr:uid="{9FE17106-6FA6-4117-807D-017BB7275C3E}"/>
    <dataValidation allowBlank="1" showInputMessage="1" showErrorMessage="1" promptTitle="Provisional Rejected" prompt="Missing or incorrect date of birth" sqref="B23" xr:uid="{1841074C-27AC-4DCA-BE7E-358C6DF177F7}"/>
    <dataValidation allowBlank="1" showInputMessage="1" showErrorMessage="1" promptTitle="Provisional Rejected" prompt="Any reason not detailed above" sqref="B24" xr:uid="{A00C6F61-6061-4CA1-BA67-A6CCC1C8B5C4}"/>
  </dataValidations>
  <pageMargins left="0.7" right="0.7" top="0.75" bottom="0.75" header="0.3" footer="0.3"/>
  <pageSetup paperSize="5" orientation="portrait" r:id="rId1"/>
  <headerFooter>
    <oddHeader>&amp;L&amp;G&amp;C&amp;"Segoe UI,Bold"&amp;14Provisional Ballot Report</oddHeader>
  </headerFooter>
  <ignoredErrors>
    <ignoredError sqref="B7" formulaRange="1"/>
  </ignoredError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5C58B-0B5C-4A39-8809-00E1B036E913}">
  <dimension ref="A1:G49"/>
  <sheetViews>
    <sheetView tabSelected="1" view="pageLayout" topLeftCell="A2" zoomScaleNormal="100" zoomScaleSheetLayoutView="145" workbookViewId="0">
      <selection activeCell="B20" sqref="B20"/>
    </sheetView>
  </sheetViews>
  <sheetFormatPr defaultColWidth="9.109375" defaultRowHeight="16.8" x14ac:dyDescent="0.4"/>
  <cols>
    <col min="1" max="1" width="44.33203125" style="1" customWidth="1"/>
    <col min="2" max="2" width="9.109375" style="1"/>
    <col min="3" max="3" width="23.109375" style="1" bestFit="1" customWidth="1"/>
    <col min="4" max="4" width="12.44140625" style="1" bestFit="1" customWidth="1"/>
    <col min="5" max="5" width="17" style="1" bestFit="1" customWidth="1"/>
    <col min="6" max="6" width="16.6640625" style="1" bestFit="1" customWidth="1"/>
    <col min="7" max="16384" width="9.109375" style="1"/>
  </cols>
  <sheetData>
    <row r="1" spans="1:7" ht="17.399999999999999" thickBot="1" x14ac:dyDescent="0.45">
      <c r="A1" s="31" t="s">
        <v>99</v>
      </c>
      <c r="B1" s="13"/>
      <c r="C1"/>
      <c r="D1"/>
      <c r="E1"/>
      <c r="F1"/>
      <c r="G1"/>
    </row>
    <row r="2" spans="1:7" x14ac:dyDescent="0.4">
      <c r="A2" s="32" t="s">
        <v>0</v>
      </c>
      <c r="B2" s="15" t="s">
        <v>1</v>
      </c>
      <c r="C2"/>
      <c r="D2"/>
      <c r="E2"/>
      <c r="F2"/>
      <c r="G2"/>
    </row>
    <row r="3" spans="1:7" x14ac:dyDescent="0.4">
      <c r="A3" s="38" t="s">
        <v>105</v>
      </c>
      <c r="B3" s="16">
        <f>SUM('UOCAVA Report'!B23+'Absentee Report'!B17)</f>
        <v>2048</v>
      </c>
      <c r="C3"/>
      <c r="D3"/>
      <c r="E3"/>
      <c r="F3"/>
      <c r="G3"/>
    </row>
    <row r="4" spans="1:7" x14ac:dyDescent="0.4">
      <c r="A4" s="38" t="s">
        <v>102</v>
      </c>
      <c r="B4" s="16">
        <f>SUM('UOCAVA Report'!B29+'Absentee Report'!B24)</f>
        <v>2041</v>
      </c>
      <c r="C4"/>
      <c r="D4"/>
      <c r="E4"/>
      <c r="F4"/>
      <c r="G4"/>
    </row>
    <row r="5" spans="1:7" x14ac:dyDescent="0.4">
      <c r="A5" s="38" t="s">
        <v>101</v>
      </c>
      <c r="B5" s="4">
        <v>2041</v>
      </c>
      <c r="C5"/>
      <c r="D5"/>
      <c r="E5"/>
      <c r="F5"/>
      <c r="G5"/>
    </row>
    <row r="6" spans="1:7" x14ac:dyDescent="0.4">
      <c r="A6" s="38" t="s">
        <v>100</v>
      </c>
      <c r="B6" s="16">
        <f>'Absentee Report'!B4</f>
        <v>0</v>
      </c>
      <c r="C6"/>
      <c r="D6"/>
      <c r="E6"/>
      <c r="F6"/>
      <c r="G6"/>
    </row>
    <row r="7" spans="1:7" x14ac:dyDescent="0.4">
      <c r="A7" s="36"/>
      <c r="B7" s="35"/>
      <c r="C7"/>
      <c r="D7"/>
      <c r="E7"/>
      <c r="F7"/>
      <c r="G7"/>
    </row>
    <row r="8" spans="1:7" x14ac:dyDescent="0.4">
      <c r="A8" s="38" t="s">
        <v>75</v>
      </c>
      <c r="B8" s="16">
        <f>'Provisional Report'!B3</f>
        <v>63</v>
      </c>
      <c r="C8"/>
      <c r="D8"/>
      <c r="E8"/>
      <c r="F8"/>
      <c r="G8"/>
    </row>
    <row r="9" spans="1:7" x14ac:dyDescent="0.4">
      <c r="A9" s="38" t="s">
        <v>103</v>
      </c>
      <c r="B9" s="16">
        <f>'Provisional Report'!B7</f>
        <v>50</v>
      </c>
      <c r="C9"/>
      <c r="D9"/>
      <c r="E9"/>
      <c r="F9"/>
      <c r="G9"/>
    </row>
    <row r="10" spans="1:7" x14ac:dyDescent="0.4">
      <c r="A10" s="38" t="s">
        <v>104</v>
      </c>
      <c r="B10" s="4">
        <v>50</v>
      </c>
      <c r="C10"/>
      <c r="D10"/>
      <c r="E10"/>
      <c r="F10"/>
      <c r="G10"/>
    </row>
    <row r="11" spans="1:7" x14ac:dyDescent="0.4">
      <c r="A11" s="36"/>
      <c r="B11" s="35"/>
      <c r="C11"/>
      <c r="D11"/>
      <c r="E11"/>
      <c r="F11"/>
      <c r="G11"/>
    </row>
    <row r="12" spans="1:7" x14ac:dyDescent="0.4">
      <c r="A12" s="38" t="s">
        <v>107</v>
      </c>
      <c r="B12" s="16">
        <f>B16-SUM(B4,B9)</f>
        <v>7921</v>
      </c>
      <c r="C12"/>
      <c r="D12"/>
      <c r="E12"/>
      <c r="F12"/>
      <c r="G12"/>
    </row>
    <row r="13" spans="1:7" x14ac:dyDescent="0.4">
      <c r="A13" s="38" t="s">
        <v>108</v>
      </c>
      <c r="B13" s="33">
        <v>7921</v>
      </c>
      <c r="C13"/>
      <c r="D13"/>
      <c r="E13"/>
      <c r="F13"/>
      <c r="G13"/>
    </row>
    <row r="14" spans="1:7" x14ac:dyDescent="0.4">
      <c r="A14" s="36"/>
      <c r="B14" s="35"/>
      <c r="C14"/>
      <c r="D14"/>
      <c r="E14"/>
      <c r="F14"/>
      <c r="G14"/>
    </row>
    <row r="15" spans="1:7" x14ac:dyDescent="0.4">
      <c r="A15" s="37" t="s">
        <v>106</v>
      </c>
      <c r="B15" s="16">
        <f>SUM(B4,B9,B12)</f>
        <v>10012</v>
      </c>
      <c r="C15"/>
      <c r="D15"/>
      <c r="E15"/>
      <c r="F15"/>
      <c r="G15"/>
    </row>
    <row r="16" spans="1:7" x14ac:dyDescent="0.4">
      <c r="A16" s="20" t="s">
        <v>76</v>
      </c>
      <c r="B16" s="4">
        <v>10012</v>
      </c>
      <c r="C16"/>
      <c r="D16"/>
      <c r="E16"/>
      <c r="F16"/>
      <c r="G16"/>
    </row>
    <row r="17" spans="1:7" x14ac:dyDescent="0.4">
      <c r="A17" s="34"/>
      <c r="B17" s="35"/>
      <c r="C17"/>
      <c r="D17"/>
      <c r="E17"/>
      <c r="F17"/>
      <c r="G17"/>
    </row>
    <row r="18" spans="1:7" x14ac:dyDescent="0.4">
      <c r="A18" s="20" t="s">
        <v>77</v>
      </c>
      <c r="B18" s="16">
        <f>ABS(B16-B15)</f>
        <v>0</v>
      </c>
      <c r="C18"/>
      <c r="D18"/>
      <c r="E18"/>
      <c r="F18"/>
      <c r="G18"/>
    </row>
    <row r="19" spans="1:7" x14ac:dyDescent="0.4">
      <c r="A19" s="34"/>
      <c r="B19" s="35"/>
      <c r="C19"/>
      <c r="D19"/>
      <c r="E19"/>
      <c r="F19"/>
      <c r="G19"/>
    </row>
    <row r="20" spans="1:7" x14ac:dyDescent="0.4">
      <c r="A20" s="20" t="s">
        <v>78</v>
      </c>
      <c r="B20" s="16">
        <f>SUM('UOCAVA Report'!B29+'Absentee Report'!B24)</f>
        <v>2041</v>
      </c>
      <c r="C20"/>
      <c r="D20"/>
      <c r="E20"/>
      <c r="F20"/>
      <c r="G20"/>
    </row>
    <row r="21" spans="1:7" x14ac:dyDescent="0.4">
      <c r="A21" s="20" t="s">
        <v>79</v>
      </c>
      <c r="B21" s="16">
        <f>'Provisional Report'!B7</f>
        <v>50</v>
      </c>
      <c r="C21"/>
      <c r="D21"/>
      <c r="E21"/>
      <c r="F21"/>
      <c r="G21"/>
    </row>
    <row r="22" spans="1:7" ht="17.399999999999999" thickBot="1" x14ac:dyDescent="0.45">
      <c r="A22" s="19" t="s">
        <v>80</v>
      </c>
      <c r="B22" s="7">
        <f>B13</f>
        <v>7921</v>
      </c>
      <c r="C22"/>
      <c r="D22"/>
      <c r="E22"/>
      <c r="F22"/>
      <c r="G22"/>
    </row>
    <row r="23" spans="1:7" x14ac:dyDescent="0.4">
      <c r="C23"/>
      <c r="D23"/>
      <c r="E23"/>
      <c r="F23"/>
      <c r="G23"/>
    </row>
    <row r="24" spans="1:7" x14ac:dyDescent="0.4">
      <c r="A24" s="39" t="s">
        <v>109</v>
      </c>
      <c r="B24" s="39"/>
      <c r="C24" s="39"/>
      <c r="D24" s="39"/>
      <c r="E24"/>
      <c r="F24"/>
      <c r="G24"/>
    </row>
    <row r="25" spans="1:7" s="3" customFormat="1" x14ac:dyDescent="0.4"/>
    <row r="26" spans="1:7" s="3" customFormat="1" x14ac:dyDescent="0.4">
      <c r="A26" s="2"/>
      <c r="B26" s="2"/>
      <c r="C26" s="2"/>
      <c r="D26" s="2"/>
      <c r="E26" s="2"/>
      <c r="F26" s="2"/>
      <c r="G26" s="2"/>
    </row>
    <row r="27" spans="1:7" s="3" customFormat="1" x14ac:dyDescent="0.4">
      <c r="A27" s="2"/>
      <c r="B27" s="2"/>
      <c r="C27" s="2"/>
      <c r="D27" s="2"/>
      <c r="E27" s="2"/>
      <c r="F27" s="2"/>
      <c r="G27" s="2"/>
    </row>
    <row r="28" spans="1:7" s="3" customFormat="1" x14ac:dyDescent="0.4">
      <c r="A28" s="2"/>
      <c r="B28" s="2"/>
      <c r="C28" s="2"/>
      <c r="D28" s="2"/>
      <c r="E28" s="2"/>
      <c r="F28" s="2"/>
      <c r="G28" s="2"/>
    </row>
    <row r="29" spans="1:7" s="3" customFormat="1" x14ac:dyDescent="0.4">
      <c r="A29" s="2"/>
      <c r="B29" s="2"/>
      <c r="C29" s="2"/>
      <c r="D29" s="2"/>
      <c r="E29" s="2"/>
      <c r="F29" s="2"/>
      <c r="G29" s="2"/>
    </row>
    <row r="30" spans="1:7" s="3" customFormat="1" x14ac:dyDescent="0.4">
      <c r="A30" s="2"/>
      <c r="B30" s="2"/>
      <c r="C30" s="2"/>
      <c r="D30" s="2"/>
      <c r="E30" s="2"/>
      <c r="F30" s="2"/>
      <c r="G30" s="2"/>
    </row>
    <row r="31" spans="1:7" s="3" customFormat="1" x14ac:dyDescent="0.4">
      <c r="A31" s="2"/>
      <c r="B31" s="2"/>
      <c r="C31" s="2"/>
      <c r="D31" s="2"/>
      <c r="E31" s="2"/>
      <c r="F31" s="2"/>
      <c r="G31" s="2"/>
    </row>
    <row r="32" spans="1:7" s="3" customFormat="1" x14ac:dyDescent="0.4">
      <c r="A32" s="2"/>
      <c r="B32" s="2"/>
      <c r="C32" s="2"/>
      <c r="D32" s="2"/>
      <c r="E32" s="2"/>
      <c r="F32" s="2"/>
      <c r="G32" s="2"/>
    </row>
    <row r="33" spans="1:7" s="3" customFormat="1" x14ac:dyDescent="0.4">
      <c r="A33" s="2"/>
      <c r="B33" s="2"/>
      <c r="C33" s="2"/>
      <c r="D33" s="2"/>
      <c r="E33" s="2"/>
      <c r="F33" s="2"/>
      <c r="G33" s="2"/>
    </row>
    <row r="34" spans="1:7" s="3" customFormat="1" x14ac:dyDescent="0.4">
      <c r="A34" s="2"/>
      <c r="B34" s="2"/>
      <c r="C34" s="2"/>
      <c r="D34" s="2"/>
      <c r="E34" s="2"/>
      <c r="F34" s="2"/>
      <c r="G34" s="2"/>
    </row>
    <row r="35" spans="1:7" s="3" customFormat="1" x14ac:dyDescent="0.4">
      <c r="A35" s="2"/>
      <c r="B35" s="2"/>
      <c r="C35" s="2"/>
      <c r="D35" s="2"/>
      <c r="E35" s="2"/>
      <c r="F35" s="2"/>
      <c r="G35" s="2"/>
    </row>
    <row r="36" spans="1:7" s="3" customFormat="1" x14ac:dyDescent="0.4">
      <c r="A36" s="2"/>
      <c r="B36" s="2"/>
      <c r="C36" s="2"/>
      <c r="D36" s="2"/>
      <c r="E36" s="2"/>
      <c r="F36" s="2"/>
      <c r="G36" s="2"/>
    </row>
    <row r="37" spans="1:7" s="3" customFormat="1" x14ac:dyDescent="0.4">
      <c r="A37" s="2"/>
      <c r="B37" s="2"/>
      <c r="C37" s="2"/>
      <c r="D37" s="2"/>
      <c r="E37" s="2"/>
      <c r="F37" s="2"/>
      <c r="G37" s="2"/>
    </row>
    <row r="38" spans="1:7" s="3" customFormat="1" x14ac:dyDescent="0.4">
      <c r="A38" s="2"/>
      <c r="B38" s="2"/>
      <c r="C38" s="2"/>
      <c r="D38" s="2"/>
      <c r="E38" s="2"/>
      <c r="F38" s="2"/>
      <c r="G38" s="2"/>
    </row>
    <row r="39" spans="1:7" s="3" customFormat="1" x14ac:dyDescent="0.4">
      <c r="A39" s="2"/>
      <c r="B39" s="2"/>
      <c r="C39" s="2"/>
      <c r="D39" s="2"/>
      <c r="E39" s="2"/>
      <c r="F39" s="2"/>
      <c r="G39" s="2"/>
    </row>
    <row r="40" spans="1:7" s="3" customFormat="1" x14ac:dyDescent="0.4">
      <c r="A40" s="2"/>
      <c r="B40" s="2"/>
      <c r="C40" s="2"/>
      <c r="D40" s="2"/>
      <c r="E40" s="2"/>
      <c r="F40" s="2"/>
      <c r="G40" s="2"/>
    </row>
    <row r="41" spans="1:7" x14ac:dyDescent="0.4">
      <c r="A41"/>
      <c r="B41"/>
      <c r="C41"/>
      <c r="D41"/>
      <c r="E41"/>
      <c r="F41"/>
      <c r="G41"/>
    </row>
    <row r="42" spans="1:7" x14ac:dyDescent="0.4">
      <c r="A42"/>
      <c r="B42"/>
      <c r="C42"/>
      <c r="D42"/>
      <c r="E42"/>
      <c r="F42"/>
      <c r="G42"/>
    </row>
    <row r="43" spans="1:7" x14ac:dyDescent="0.4">
      <c r="A43"/>
      <c r="B43"/>
      <c r="C43"/>
      <c r="D43"/>
      <c r="E43"/>
      <c r="F43"/>
      <c r="G43"/>
    </row>
    <row r="44" spans="1:7" x14ac:dyDescent="0.4">
      <c r="A44"/>
      <c r="B44"/>
      <c r="C44"/>
      <c r="D44"/>
      <c r="E44"/>
      <c r="F44"/>
      <c r="G44"/>
    </row>
    <row r="45" spans="1:7" x14ac:dyDescent="0.4">
      <c r="A45"/>
      <c r="B45"/>
      <c r="C45"/>
      <c r="D45"/>
      <c r="E45"/>
      <c r="F45"/>
      <c r="G45"/>
    </row>
    <row r="46" spans="1:7" x14ac:dyDescent="0.4">
      <c r="A46"/>
      <c r="B46"/>
      <c r="C46"/>
      <c r="D46"/>
      <c r="E46"/>
      <c r="F46"/>
      <c r="G46"/>
    </row>
    <row r="47" spans="1:7" x14ac:dyDescent="0.4">
      <c r="A47"/>
      <c r="B47"/>
      <c r="C47"/>
      <c r="D47"/>
      <c r="E47"/>
      <c r="F47"/>
      <c r="G47"/>
    </row>
    <row r="48" spans="1:7" x14ac:dyDescent="0.4">
      <c r="A48"/>
      <c r="B48"/>
      <c r="C48"/>
      <c r="D48"/>
      <c r="E48"/>
      <c r="F48"/>
      <c r="G48"/>
    </row>
    <row r="49" spans="1:7" x14ac:dyDescent="0.4">
      <c r="A49"/>
      <c r="B49"/>
      <c r="C49"/>
      <c r="D49"/>
      <c r="E49"/>
      <c r="F49"/>
      <c r="G49"/>
    </row>
  </sheetData>
  <sheetProtection algorithmName="SHA-512" hashValue="tMhB8ZBr5PL4/zBptkfCWevOFsBLmIGSAJHoYeKQ9UZwjo5O1BSCyOffN976SyA8iCAc7isM3LltdotqF9JGtA==" saltValue="7crtAPtaGhIbB9Ek5lddqw==" spinCount="100000" sheet="1" scenarios="1"/>
  <mergeCells count="1">
    <mergeCell ref="A24:D24"/>
  </mergeCells>
  <dataValidations count="4">
    <dataValidation allowBlank="1" showInputMessage="1" showErrorMessage="1" prompt="Total absentee ballots counted per your Election Management System (EMS)" sqref="B5" xr:uid="{8A64ED76-12A5-480A-9633-D54CB4CB2F73}"/>
    <dataValidation allowBlank="1" showInputMessage="1" showErrorMessage="1" prompt="Total provisional ballots counted per your Election Management System (EMS)" sqref="B10" xr:uid="{4384A710-C2CD-47D4-B3F8-BA086C777C97}"/>
    <dataValidation allowBlank="1" showInputMessage="1" showErrorMessage="1" prompt="Total Election Day ballots counted per your Election Management System (EMS)" sqref="B13" xr:uid="{15D2FFC8-8387-49FC-A859-A51173A70872}"/>
    <dataValidation allowBlank="1" showInputMessage="1" showErrorMessage="1" prompt="Total of all ballots counted per your Election Management System (EMS)" sqref="B16" xr:uid="{3055CB8E-3AB4-4B6C-83CB-4E63C0136B99}"/>
  </dataValidations>
  <pageMargins left="0.7" right="0.7" top="0.75" bottom="0.75" header="0.3" footer="0.3"/>
  <pageSetup paperSize="5" orientation="portrait" r:id="rId1"/>
  <headerFooter>
    <oddHeader>&amp;L&amp;G&amp;C&amp;"Segoe UI,Bold"&amp;14Cumulative Totals Report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Instructions</vt:lpstr>
      <vt:lpstr>UOCAVA Report</vt:lpstr>
      <vt:lpstr>Absentee Report</vt:lpstr>
      <vt:lpstr>Provisional Report</vt:lpstr>
      <vt:lpstr>Cumulative Report</vt:lpstr>
      <vt:lpstr>'Absentee Report'!Print_Area</vt:lpstr>
      <vt:lpstr>'Cumulative Report'!Print_Area</vt:lpstr>
      <vt:lpstr>Instructions!Print_Area</vt:lpstr>
      <vt:lpstr>'Provisional Report'!Print_Area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Burton, Luke</dc:creator>
  <cp:lastModifiedBy>Wendy Millinger</cp:lastModifiedBy>
  <cp:lastPrinted>2025-11-03T17:04:41Z</cp:lastPrinted>
  <dcterms:created xsi:type="dcterms:W3CDTF">2015-06-05T18:17:20Z</dcterms:created>
  <dcterms:modified xsi:type="dcterms:W3CDTF">2025-11-17T17:06:59Z</dcterms:modified>
</cp:coreProperties>
</file>